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_BTMT\Donadello\Spezialprojekte\Resilienza\"/>
    </mc:Choice>
  </mc:AlternateContent>
  <bookViews>
    <workbookView xWindow="0" yWindow="60" windowWidth="22980" windowHeight="9270" tabRatio="856"/>
  </bookViews>
  <sheets>
    <sheet name="Intervento" sheetId="1" r:id="rId1"/>
    <sheet name="Intervento_note" sheetId="7" r:id="rId2"/>
    <sheet name="InterventoPrevisto-Costo" sheetId="4" r:id="rId3"/>
    <sheet name="T-stato di avanzamento" sheetId="9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1" l="1"/>
  <c r="K11" i="1"/>
  <c r="M13" i="4"/>
  <c r="N11" i="1" s="1"/>
  <c r="L13" i="4"/>
  <c r="L10" i="1" l="1"/>
  <c r="K10" i="1"/>
  <c r="M12" i="4"/>
  <c r="N10" i="1" s="1"/>
  <c r="L12" i="4"/>
  <c r="L9" i="1" l="1"/>
  <c r="K9" i="1"/>
  <c r="M11" i="4"/>
  <c r="N9" i="1" s="1"/>
  <c r="L11" i="4"/>
  <c r="L5" i="1" l="1"/>
  <c r="K5" i="1"/>
  <c r="M7" i="4" l="1"/>
  <c r="N5" i="1" s="1"/>
  <c r="L7" i="4"/>
  <c r="M8" i="4" l="1"/>
  <c r="N6" i="1" s="1"/>
  <c r="L8" i="4"/>
  <c r="L8" i="1" l="1"/>
  <c r="K8" i="1"/>
  <c r="M10" i="4"/>
  <c r="N8" i="1" s="1"/>
  <c r="L10" i="4"/>
  <c r="M9" i="4" l="1"/>
  <c r="N7" i="1" s="1"/>
  <c r="L9" i="4"/>
  <c r="L7" i="1"/>
  <c r="K7" i="1"/>
  <c r="L6" i="1" l="1"/>
  <c r="K6" i="1"/>
</calcChain>
</file>

<file path=xl/comments1.xml><?xml version="1.0" encoding="utf-8"?>
<comments xmlns="http://schemas.openxmlformats.org/spreadsheetml/2006/main">
  <authors>
    <author>Crocco Luca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Crocco Luca:</t>
        </r>
        <r>
          <rPr>
            <sz val="9"/>
            <color indexed="81"/>
            <rFont val="Tahoma"/>
            <family val="2"/>
          </rPr>
          <t xml:space="preserve">
LG1047626 S.Pancrazio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Crocco Luca:</t>
        </r>
        <r>
          <rPr>
            <sz val="9"/>
            <color indexed="81"/>
            <rFont val="Tahoma"/>
            <charset val="1"/>
          </rPr>
          <t xml:space="preserve">
LG1047627 Fontanabianca - LG1047628 Pracomune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Crocco Luca:</t>
        </r>
        <r>
          <rPr>
            <sz val="9"/>
            <color indexed="81"/>
            <rFont val="Tahoma"/>
            <family val="2"/>
          </rPr>
          <t xml:space="preserve">
LG1001126 Val d'Ega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Crocco Luca:</t>
        </r>
        <r>
          <rPr>
            <sz val="9"/>
            <color indexed="81"/>
            <rFont val="Tahoma"/>
            <family val="2"/>
          </rPr>
          <t xml:space="preserve">
LG1056625 Pampeago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Crocco Luca:</t>
        </r>
        <r>
          <rPr>
            <sz val="9"/>
            <color indexed="81"/>
            <rFont val="Tahoma"/>
            <family val="2"/>
          </rPr>
          <t xml:space="preserve">
LG1012001 Nova Ponente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Crocco Luca:</t>
        </r>
        <r>
          <rPr>
            <sz val="9"/>
            <color indexed="81"/>
            <rFont val="Tahoma"/>
            <family val="2"/>
          </rPr>
          <t xml:space="preserve">
LG1001411 S. Lugano</t>
        </r>
      </text>
    </comment>
    <comment ref="A13" authorId="0" shapeId="0">
      <text>
        <r>
          <rPr>
            <b/>
            <sz val="9"/>
            <color indexed="81"/>
            <rFont val="Tahoma"/>
            <charset val="1"/>
          </rPr>
          <t>Crocco Luca:</t>
        </r>
        <r>
          <rPr>
            <sz val="9"/>
            <color indexed="81"/>
            <rFont val="Tahoma"/>
            <charset val="1"/>
          </rPr>
          <t xml:space="preserve">
LG1005496 Campolongo</t>
        </r>
      </text>
    </comment>
  </commentList>
</comments>
</file>

<file path=xl/sharedStrings.xml><?xml version="1.0" encoding="utf-8"?>
<sst xmlns="http://schemas.openxmlformats.org/spreadsheetml/2006/main" count="116" uniqueCount="64">
  <si>
    <t>Codice Univoco</t>
  </si>
  <si>
    <t>Principale fattore critico di rischio</t>
  </si>
  <si>
    <t>Tipologia Intervento prevalente</t>
  </si>
  <si>
    <t>N° clienti MT beneficiari</t>
  </si>
  <si>
    <t>Ambito prevalente</t>
  </si>
  <si>
    <t>Km Intervento MT</t>
  </si>
  <si>
    <t>Tasso di attualizzazione:</t>
  </si>
  <si>
    <t>Note</t>
  </si>
  <si>
    <t>N° clienti BT domestici beneficiari</t>
  </si>
  <si>
    <t>N° clienti BT non domestici beneficiari</t>
  </si>
  <si>
    <t>1_2019</t>
  </si>
  <si>
    <t>2_2019</t>
  </si>
  <si>
    <t>2_2021</t>
  </si>
  <si>
    <r>
      <t>Semestre previsto inizio</t>
    </r>
    <r>
      <rPr>
        <b/>
        <sz val="8"/>
        <color theme="9" tint="-0.249977111117893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(es: 1_2017 per 1° sem. 2017; 2_2019 per 2° sem. 2019)</t>
    </r>
  </si>
  <si>
    <r>
      <t xml:space="preserve">Semestre previsto fine </t>
    </r>
    <r>
      <rPr>
        <sz val="9"/>
        <color theme="9" tint="-0.249977111117893"/>
        <rFont val="Calibri"/>
        <family val="2"/>
        <scheme val="minor"/>
      </rPr>
      <t xml:space="preserve"> </t>
    </r>
    <r>
      <rPr>
        <sz val="8"/>
        <color theme="9" tint="-0.249977111117893"/>
        <rFont val="Calibri"/>
        <family val="2"/>
        <scheme val="minor"/>
      </rPr>
      <t>(es: 1_2018 per 1° sem. 2018; 2_2020 per 2° sem. 2020)</t>
    </r>
  </si>
  <si>
    <t>Stato di avanzamento</t>
  </si>
  <si>
    <t>In progetto</t>
  </si>
  <si>
    <t>In realizzazione</t>
  </si>
  <si>
    <t>In autorizzazione</t>
  </si>
  <si>
    <t>Completato</t>
  </si>
  <si>
    <t>Km Intervento BT</t>
  </si>
  <si>
    <t>Piano Resilienza: per gli interventi che hanno avuto inizio dal 2017 e che si concludono entro il 2024</t>
  </si>
  <si>
    <t>Codice linea/e di distribuzione</t>
  </si>
  <si>
    <t>1_2017</t>
  </si>
  <si>
    <t>1_2018</t>
  </si>
  <si>
    <t>2_2020</t>
  </si>
  <si>
    <t>Semestre previsto inizio</t>
  </si>
  <si>
    <t>Semestre previsto fine</t>
  </si>
  <si>
    <t>Costo Totale previsto attualizzato  [€]</t>
  </si>
  <si>
    <t>Costo previsto 2019  [€]</t>
  </si>
  <si>
    <t>Costo previsto 2020  [€]</t>
  </si>
  <si>
    <t>Costo previsto 2021  [€]</t>
  </si>
  <si>
    <t>Costo previsto 2022  [€]</t>
  </si>
  <si>
    <t>Costo previsto 2023  [€]</t>
  </si>
  <si>
    <t>Costo previsto 2024  [€]</t>
  </si>
  <si>
    <t>Costo previsto 2017-2024  [€]</t>
  </si>
  <si>
    <t>Costo 2017-2024 previsto attualizzato  [€]</t>
  </si>
  <si>
    <t>EDYNA_001</t>
  </si>
  <si>
    <t>EDYNA_002</t>
  </si>
  <si>
    <t>EDYNA_003</t>
  </si>
  <si>
    <t>EDYNA_004</t>
  </si>
  <si>
    <t>EDYNA_005</t>
  </si>
  <si>
    <t>EDYNA_006</t>
  </si>
  <si>
    <t>EDYNA_007</t>
  </si>
  <si>
    <t>Manic. ghiaccio o neve e vento, caduta piante</t>
  </si>
  <si>
    <t>LG1047626 S.Pancrazio</t>
  </si>
  <si>
    <t>Sost. cond. nudi con Cavo interrato</t>
  </si>
  <si>
    <t>021B</t>
  </si>
  <si>
    <t>Trasversale in cavo</t>
  </si>
  <si>
    <t>LG1001126 Val d'Ega</t>
  </si>
  <si>
    <t>LG1056625 Pampeago</t>
  </si>
  <si>
    <t>LG1012001 Nova Ponente</t>
  </si>
  <si>
    <t>LG1001411 S. Lugano</t>
  </si>
  <si>
    <t>LG1005496 Campolongo</t>
  </si>
  <si>
    <t>Linea Val D'Ega. Nuovo cavo interrato che sostituisce la linea aerea danneggiata tra CS 4 Stagioni e CS A.E. nova Levante.</t>
  </si>
  <si>
    <t>Linea Fontanabianca e Pracomune. Anello in cavo interrato tra nuovo nodo prima del PTP MONTE CAVA 016468 (Linea Fontanabianca) e cab. SCHWEMMALM 017382 (Linea Pracomune)</t>
  </si>
  <si>
    <t>Linea S.Pancrazio. Interramento tra Silvicoltura e cabina Pichl; Interramento tra cabina Pichl e Pracupola. Interramento linea MT tra MAIRHOF e CIMITERO. Interramento linee MT a loc. Altbreid con sostituzione PTP con cabina box. Interramento linea aerea MT tra AEWENIN e S.VALBURGA per eliminare tralicci su terreno franante.</t>
  </si>
  <si>
    <t xml:space="preserve">Linea Pampeago. Nuovo cavo interrato da CS HOFSTATT 2-017346 a nuova CS KOTZ , da nuova CS KOTZ a CS PICHLER, da CS PICHLER a nuova CS GARNISCHG. Cavo interrato tra CS SCHWARZENBACH e CS RAUTH (Linea MT03-NOVALE)      </t>
  </si>
  <si>
    <t>Linea Nova Ponente. Interramento tra CS Hingerle e PTP Nock.</t>
  </si>
  <si>
    <t>Linea Sud Redagno. Interramento tra CS Redagno di S. e CS Grube, tra CS Grube e CS Chiesa, tra CS Chiesa e CS Stadt.</t>
  </si>
  <si>
    <t>Linea Campolongo. Interramento tra CS Invaso Planac e CS Gostoratta e tra CS Gostoratta e punto confine con e-distribuzione Mestre-Laguscei.</t>
  </si>
  <si>
    <t>Costo consuntivato 2017 [€]</t>
  </si>
  <si>
    <t>Costo consutivato 2018  [€]</t>
  </si>
  <si>
    <t>LG1047627 Fontanabianca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</si>
</sst>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9" fontId="0" fillId="0" borderId="0" xfId="1" applyFont="1"/>
    <xf numFmtId="0" fontId="5" fillId="0" borderId="0" xfId="0" applyFont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0" fillId="0" borderId="0" xfId="0" applyFont="1" applyFill="1"/>
    <xf numFmtId="0" fontId="0" fillId="0" borderId="0" xfId="0" applyFill="1"/>
    <xf numFmtId="0" fontId="10" fillId="2" borderId="0" xfId="0" applyFont="1" applyFill="1"/>
    <xf numFmtId="4" fontId="4" fillId="2" borderId="0" xfId="0" applyNumberFormat="1" applyFont="1" applyFill="1"/>
    <xf numFmtId="4" fontId="0" fillId="2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</cellXfs>
  <cellStyles count="2">
    <cellStyle name="Normale" xfId="0" builtinId="0"/>
    <cellStyle name="Percentuale" xfId="1" builtinId="5"/>
  </cellStyles>
  <dxfs count="23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"/>
  <sheetViews>
    <sheetView tabSelected="1" topLeftCell="D1" zoomScale="110" zoomScaleNormal="110" workbookViewId="0">
      <selection activeCell="F11" sqref="F11"/>
    </sheetView>
  </sheetViews>
  <sheetFormatPr defaultRowHeight="15" x14ac:dyDescent="0.25"/>
  <cols>
    <col min="1" max="1" width="16.7109375" customWidth="1"/>
    <col min="2" max="2" width="42.85546875" customWidth="1"/>
    <col min="3" max="3" width="40.42578125" customWidth="1"/>
    <col min="4" max="4" width="14" customWidth="1"/>
    <col min="5" max="5" width="46.5703125" customWidth="1"/>
    <col min="6" max="9" width="16.7109375" customWidth="1"/>
    <col min="10" max="10" width="15.42578125" customWidth="1"/>
    <col min="11" max="12" width="16.7109375" customWidth="1"/>
    <col min="13" max="13" width="20.140625" customWidth="1"/>
    <col min="14" max="14" width="16.7109375" customWidth="1"/>
  </cols>
  <sheetData>
    <row r="1" spans="1:14" x14ac:dyDescent="0.25">
      <c r="A1" s="2" t="s">
        <v>21</v>
      </c>
    </row>
    <row r="4" spans="1:14" s="1" customFormat="1" ht="45" x14ac:dyDescent="0.25">
      <c r="A4" s="1" t="s">
        <v>0</v>
      </c>
      <c r="B4" s="1" t="s">
        <v>1</v>
      </c>
      <c r="C4" s="1" t="s">
        <v>2</v>
      </c>
      <c r="D4" s="1" t="s">
        <v>4</v>
      </c>
      <c r="E4" s="1" t="s">
        <v>22</v>
      </c>
      <c r="F4" s="1" t="s">
        <v>8</v>
      </c>
      <c r="G4" s="1" t="s">
        <v>9</v>
      </c>
      <c r="H4" s="1" t="s">
        <v>3</v>
      </c>
      <c r="I4" s="1" t="s">
        <v>5</v>
      </c>
      <c r="J4" s="22" t="s">
        <v>20</v>
      </c>
      <c r="K4" s="9" t="s">
        <v>26</v>
      </c>
      <c r="L4" s="9" t="s">
        <v>27</v>
      </c>
      <c r="M4" s="9" t="s">
        <v>15</v>
      </c>
      <c r="N4" s="8" t="s">
        <v>28</v>
      </c>
    </row>
    <row r="5" spans="1:14" x14ac:dyDescent="0.25">
      <c r="A5" t="s">
        <v>37</v>
      </c>
      <c r="B5" t="s">
        <v>44</v>
      </c>
      <c r="C5" t="s">
        <v>46</v>
      </c>
      <c r="D5" t="s">
        <v>47</v>
      </c>
      <c r="E5" s="13" t="s">
        <v>45</v>
      </c>
      <c r="F5" s="13">
        <v>977</v>
      </c>
      <c r="G5" s="20">
        <v>381</v>
      </c>
      <c r="H5" s="20">
        <v>7</v>
      </c>
      <c r="I5" s="13">
        <v>17.2</v>
      </c>
      <c r="J5" s="21">
        <v>2.35</v>
      </c>
      <c r="K5" s="14" t="str">
        <f>VLOOKUP(A5,'InterventoPrevisto-Costo'!A:C,2,0)</f>
        <v>1_2017</v>
      </c>
      <c r="L5" s="14" t="str">
        <f>VLOOKUP(A5,'InterventoPrevisto-Costo'!A:C,3,0)</f>
        <v>2_2020</v>
      </c>
      <c r="M5" s="10" t="s">
        <v>17</v>
      </c>
      <c r="N5" s="15">
        <f>VLOOKUP(A5,'InterventoPrevisto-Costo'!A:M,13,0)</f>
        <v>1092352.7141538463</v>
      </c>
    </row>
    <row r="6" spans="1:14" x14ac:dyDescent="0.25">
      <c r="A6" t="s">
        <v>38</v>
      </c>
      <c r="B6" t="s">
        <v>44</v>
      </c>
      <c r="C6" t="s">
        <v>48</v>
      </c>
      <c r="D6" t="s">
        <v>47</v>
      </c>
      <c r="E6" s="23" t="s">
        <v>63</v>
      </c>
      <c r="F6" s="5">
        <v>341</v>
      </c>
      <c r="G6" s="5">
        <v>183</v>
      </c>
      <c r="H6" s="5">
        <v>7</v>
      </c>
      <c r="I6" s="6">
        <v>5.0999999999999996</v>
      </c>
      <c r="J6" s="6">
        <v>0</v>
      </c>
      <c r="K6" s="14" t="str">
        <f>VLOOKUP(A6,'InterventoPrevisto-Costo'!A:C,2,0)</f>
        <v>1_2019</v>
      </c>
      <c r="L6" s="14" t="str">
        <f>VLOOKUP(A6,'InterventoPrevisto-Costo'!A:C,3,0)</f>
        <v>2_2020</v>
      </c>
      <c r="M6" s="10" t="s">
        <v>16</v>
      </c>
      <c r="N6" s="15">
        <f>VLOOKUP(A6,'InterventoPrevisto-Costo'!A:M,13,0)</f>
        <v>648076.92307692301</v>
      </c>
    </row>
    <row r="7" spans="1:14" x14ac:dyDescent="0.25">
      <c r="A7" t="s">
        <v>39</v>
      </c>
      <c r="B7" t="s">
        <v>44</v>
      </c>
      <c r="C7" t="s">
        <v>46</v>
      </c>
      <c r="D7" t="s">
        <v>47</v>
      </c>
      <c r="E7" s="23" t="s">
        <v>49</v>
      </c>
      <c r="F7" s="5">
        <v>201</v>
      </c>
      <c r="G7" s="5">
        <v>137</v>
      </c>
      <c r="H7" s="5">
        <v>3</v>
      </c>
      <c r="I7" s="6">
        <v>2.4300000000000002</v>
      </c>
      <c r="J7" s="6">
        <v>0.98</v>
      </c>
      <c r="K7" s="14" t="str">
        <f>VLOOKUP(A7,'InterventoPrevisto-Costo'!A:C,2,0)</f>
        <v>1_2019</v>
      </c>
      <c r="L7" s="14" t="str">
        <f>VLOOKUP(A7,'InterventoPrevisto-Costo'!A:C,3,0)</f>
        <v>2_2020</v>
      </c>
      <c r="M7" s="10" t="s">
        <v>18</v>
      </c>
      <c r="N7" s="15">
        <f>VLOOKUP(A7,'InterventoPrevisto-Costo'!A:M,13,0)</f>
        <v>358076.92307692306</v>
      </c>
    </row>
    <row r="8" spans="1:14" x14ac:dyDescent="0.25">
      <c r="A8" t="s">
        <v>40</v>
      </c>
      <c r="B8" t="s">
        <v>44</v>
      </c>
      <c r="C8" t="s">
        <v>46</v>
      </c>
      <c r="D8" t="s">
        <v>47</v>
      </c>
      <c r="E8" s="23" t="s">
        <v>50</v>
      </c>
      <c r="F8" s="5">
        <v>65</v>
      </c>
      <c r="G8" s="5">
        <v>22</v>
      </c>
      <c r="H8" s="5">
        <v>2</v>
      </c>
      <c r="I8" s="6">
        <v>4.92</v>
      </c>
      <c r="J8" s="6">
        <v>0</v>
      </c>
      <c r="K8" s="14" t="str">
        <f>VLOOKUP(A8,'InterventoPrevisto-Costo'!A:C,2,0)</f>
        <v>2_2019</v>
      </c>
      <c r="L8" s="14" t="str">
        <f>VLOOKUP(A8,'InterventoPrevisto-Costo'!A:C,3,0)</f>
        <v>2_2020</v>
      </c>
      <c r="M8" s="10" t="s">
        <v>16</v>
      </c>
      <c r="N8" s="15">
        <f>VLOOKUP(A8,'InterventoPrevisto-Costo'!A:M,13,0)</f>
        <v>815061.30177514779</v>
      </c>
    </row>
    <row r="9" spans="1:14" x14ac:dyDescent="0.25">
      <c r="A9" t="s">
        <v>41</v>
      </c>
      <c r="B9" t="s">
        <v>44</v>
      </c>
      <c r="C9" t="s">
        <v>46</v>
      </c>
      <c r="D9" t="s">
        <v>47</v>
      </c>
      <c r="E9" s="23" t="s">
        <v>51</v>
      </c>
      <c r="F9" s="5">
        <v>4</v>
      </c>
      <c r="G9" s="5">
        <v>3</v>
      </c>
      <c r="H9" s="5">
        <v>0</v>
      </c>
      <c r="I9" s="6">
        <v>2.1800000000000002</v>
      </c>
      <c r="J9" s="6">
        <v>0.75</v>
      </c>
      <c r="K9" s="14" t="str">
        <f>VLOOKUP(A9,'InterventoPrevisto-Costo'!A:C,2,0)</f>
        <v>1_2018</v>
      </c>
      <c r="L9" s="14" t="str">
        <f>VLOOKUP(A9,'InterventoPrevisto-Costo'!A:C,3,0)</f>
        <v>2_2020</v>
      </c>
      <c r="M9" s="10" t="s">
        <v>16</v>
      </c>
      <c r="N9" s="15">
        <f>VLOOKUP(A9,'InterventoPrevisto-Costo'!A:M,13,0)</f>
        <v>553315.38461538462</v>
      </c>
    </row>
    <row r="10" spans="1:14" s="19" customFormat="1" x14ac:dyDescent="0.25">
      <c r="A10" s="23" t="s">
        <v>42</v>
      </c>
      <c r="B10" s="23" t="s">
        <v>44</v>
      </c>
      <c r="C10" s="23" t="s">
        <v>46</v>
      </c>
      <c r="D10" s="23" t="s">
        <v>47</v>
      </c>
      <c r="E10" s="23" t="s">
        <v>52</v>
      </c>
      <c r="F10" s="23">
        <v>97</v>
      </c>
      <c r="G10" s="25">
        <v>42</v>
      </c>
      <c r="H10" s="23">
        <v>0</v>
      </c>
      <c r="I10" s="24">
        <v>4</v>
      </c>
      <c r="J10" s="23">
        <v>1.43</v>
      </c>
      <c r="K10" s="14" t="str">
        <f>VLOOKUP(A10,'InterventoPrevisto-Costo'!A:C,2,0)</f>
        <v>1_2019</v>
      </c>
      <c r="L10" s="14" t="str">
        <f>VLOOKUP(A10,'InterventoPrevisto-Costo'!A:C,3,0)</f>
        <v>2_2021</v>
      </c>
      <c r="M10" s="10" t="s">
        <v>18</v>
      </c>
      <c r="N10" s="15">
        <f>VLOOKUP(A10,'InterventoPrevisto-Costo'!A:M,13,0)</f>
        <v>442928.99408284028</v>
      </c>
    </row>
    <row r="11" spans="1:14" x14ac:dyDescent="0.25">
      <c r="A11" t="s">
        <v>43</v>
      </c>
      <c r="B11" t="s">
        <v>44</v>
      </c>
      <c r="C11" t="s">
        <v>46</v>
      </c>
      <c r="D11" t="s">
        <v>47</v>
      </c>
      <c r="E11" s="23" t="s">
        <v>53</v>
      </c>
      <c r="F11" s="5">
        <v>2</v>
      </c>
      <c r="G11" s="25">
        <v>4</v>
      </c>
      <c r="H11" s="5">
        <v>5</v>
      </c>
      <c r="I11" s="24">
        <v>2.06</v>
      </c>
      <c r="J11" s="6">
        <v>0</v>
      </c>
      <c r="K11" s="14" t="str">
        <f>VLOOKUP(A11,'InterventoPrevisto-Costo'!A:C,2,0)</f>
        <v>1_2019</v>
      </c>
      <c r="L11" s="14" t="str">
        <f>VLOOKUP(A11,'InterventoPrevisto-Costo'!A:C,3,0)</f>
        <v>2_2020</v>
      </c>
      <c r="M11" s="10" t="s">
        <v>18</v>
      </c>
      <c r="N11" s="15">
        <f>VLOOKUP(A11,'InterventoPrevisto-Costo'!A:M,13,0)</f>
        <v>186230.76923076922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'T-stato di avanzamento'!$A$4:$A$7</xm:f>
          </x14:formula1>
          <xm:sqref>M5:M11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1"/>
  <sheetViews>
    <sheetView workbookViewId="0">
      <selection activeCell="B7" sqref="B7"/>
    </sheetView>
  </sheetViews>
  <sheetFormatPr defaultRowHeight="15" x14ac:dyDescent="0.25"/>
  <cols>
    <col min="1" max="1" width="16.7109375" customWidth="1"/>
    <col min="2" max="2" width="95.140625" customWidth="1"/>
    <col min="3" max="4" width="16.7109375" customWidth="1"/>
  </cols>
  <sheetData>
    <row r="1" spans="1:2" x14ac:dyDescent="0.25">
      <c r="A1" s="2" t="s">
        <v>21</v>
      </c>
    </row>
    <row r="4" spans="1:2" s="1" customFormat="1" x14ac:dyDescent="0.25">
      <c r="A4" s="1" t="s">
        <v>0</v>
      </c>
      <c r="B4" s="1" t="s">
        <v>7</v>
      </c>
    </row>
    <row r="5" spans="1:2" ht="66" customHeight="1" x14ac:dyDescent="0.25">
      <c r="A5" s="18" t="s">
        <v>37</v>
      </c>
      <c r="B5" s="17" t="s">
        <v>56</v>
      </c>
    </row>
    <row r="6" spans="1:2" ht="42" customHeight="1" x14ac:dyDescent="0.25">
      <c r="A6" s="18" t="s">
        <v>38</v>
      </c>
      <c r="B6" s="17" t="s">
        <v>55</v>
      </c>
    </row>
    <row r="7" spans="1:2" ht="42" customHeight="1" x14ac:dyDescent="0.25">
      <c r="A7" s="18" t="s">
        <v>39</v>
      </c>
      <c r="B7" s="17" t="s">
        <v>54</v>
      </c>
    </row>
    <row r="8" spans="1:2" ht="47.25" customHeight="1" x14ac:dyDescent="0.25">
      <c r="A8" s="18" t="s">
        <v>40</v>
      </c>
      <c r="B8" s="17" t="s">
        <v>57</v>
      </c>
    </row>
    <row r="9" spans="1:2" ht="24" customHeight="1" x14ac:dyDescent="0.25">
      <c r="A9" s="18" t="s">
        <v>41</v>
      </c>
      <c r="B9" s="17" t="s">
        <v>58</v>
      </c>
    </row>
    <row r="10" spans="1:2" ht="33.75" customHeight="1" x14ac:dyDescent="0.25">
      <c r="A10" s="18" t="s">
        <v>42</v>
      </c>
      <c r="B10" s="17" t="s">
        <v>59</v>
      </c>
    </row>
    <row r="11" spans="1:2" ht="36" customHeight="1" x14ac:dyDescent="0.25">
      <c r="A11" s="18" t="s">
        <v>43</v>
      </c>
      <c r="B11" s="1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workbookViewId="0">
      <selection activeCell="H10" sqref="H10"/>
    </sheetView>
  </sheetViews>
  <sheetFormatPr defaultRowHeight="15" x14ac:dyDescent="0.25"/>
  <cols>
    <col min="1" max="1" width="21.5703125" customWidth="1"/>
    <col min="2" max="15" width="16.7109375" customWidth="1"/>
  </cols>
  <sheetData>
    <row r="1" spans="1:13" x14ac:dyDescent="0.25">
      <c r="A1" s="2" t="s">
        <v>21</v>
      </c>
      <c r="B1" s="2"/>
      <c r="C1" s="2"/>
    </row>
    <row r="4" spans="1:13" x14ac:dyDescent="0.25">
      <c r="A4" s="4" t="s">
        <v>6</v>
      </c>
      <c r="B4" s="3">
        <v>0.04</v>
      </c>
    </row>
    <row r="6" spans="1:13" s="1" customFormat="1" ht="63.75" x14ac:dyDescent="0.25">
      <c r="A6" s="1" t="s">
        <v>0</v>
      </c>
      <c r="B6" s="9" t="s">
        <v>13</v>
      </c>
      <c r="C6" s="9" t="s">
        <v>14</v>
      </c>
      <c r="D6" s="1" t="s">
        <v>61</v>
      </c>
      <c r="E6" s="1" t="s">
        <v>62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8" t="s">
        <v>36</v>
      </c>
    </row>
    <row r="7" spans="1:13" x14ac:dyDescent="0.25">
      <c r="A7" t="s">
        <v>37</v>
      </c>
      <c r="B7" s="12" t="s">
        <v>23</v>
      </c>
      <c r="C7" s="12" t="s">
        <v>25</v>
      </c>
      <c r="D7" s="7">
        <v>0</v>
      </c>
      <c r="E7" s="7">
        <v>224710.45</v>
      </c>
      <c r="F7" s="7">
        <v>700000</v>
      </c>
      <c r="G7" s="7">
        <v>165000</v>
      </c>
      <c r="H7" s="7">
        <v>0</v>
      </c>
      <c r="I7" s="7">
        <v>0</v>
      </c>
      <c r="J7" s="7">
        <v>0</v>
      </c>
      <c r="K7" s="7">
        <v>0</v>
      </c>
      <c r="L7" s="16">
        <f t="shared" ref="L7:L13" si="0">SUM(D7:K7)</f>
        <v>1089710.45</v>
      </c>
      <c r="M7" s="15">
        <f t="shared" ref="M7:M13" si="1">(NPV($B$4,E7:K7)+D7)*(1+$B$4)^2</f>
        <v>1092352.7141538463</v>
      </c>
    </row>
    <row r="8" spans="1:13" x14ac:dyDescent="0.25">
      <c r="A8" t="s">
        <v>38</v>
      </c>
      <c r="B8" s="12" t="s">
        <v>10</v>
      </c>
      <c r="C8" s="12" t="s">
        <v>25</v>
      </c>
      <c r="D8" s="7">
        <v>0</v>
      </c>
      <c r="E8" s="7">
        <v>0</v>
      </c>
      <c r="F8" s="7">
        <v>100000</v>
      </c>
      <c r="G8" s="7">
        <v>570000</v>
      </c>
      <c r="H8" s="7">
        <v>0</v>
      </c>
      <c r="I8" s="7">
        <v>0</v>
      </c>
      <c r="J8" s="7">
        <v>0</v>
      </c>
      <c r="K8" s="7">
        <v>0</v>
      </c>
      <c r="L8" s="16">
        <f t="shared" si="0"/>
        <v>670000</v>
      </c>
      <c r="M8" s="15">
        <f t="shared" si="1"/>
        <v>648076.92307692301</v>
      </c>
    </row>
    <row r="9" spans="1:13" x14ac:dyDescent="0.25">
      <c r="A9" t="s">
        <v>39</v>
      </c>
      <c r="B9" s="12" t="s">
        <v>10</v>
      </c>
      <c r="C9" s="12" t="s">
        <v>25</v>
      </c>
      <c r="D9" s="7">
        <v>0</v>
      </c>
      <c r="E9" s="7">
        <v>0</v>
      </c>
      <c r="F9" s="7">
        <v>310000</v>
      </c>
      <c r="G9" s="7">
        <v>50000</v>
      </c>
      <c r="H9" s="7">
        <v>0</v>
      </c>
      <c r="I9" s="7">
        <v>0</v>
      </c>
      <c r="J9" s="7">
        <v>0</v>
      </c>
      <c r="K9" s="7">
        <v>0</v>
      </c>
      <c r="L9" s="16">
        <f t="shared" si="0"/>
        <v>360000</v>
      </c>
      <c r="M9" s="15">
        <f t="shared" si="1"/>
        <v>358076.92307692306</v>
      </c>
    </row>
    <row r="10" spans="1:13" x14ac:dyDescent="0.25">
      <c r="A10" t="s">
        <v>40</v>
      </c>
      <c r="B10" s="12" t="s">
        <v>11</v>
      </c>
      <c r="C10" s="12" t="s">
        <v>25</v>
      </c>
      <c r="D10" s="7">
        <v>0</v>
      </c>
      <c r="E10" s="7">
        <v>86000</v>
      </c>
      <c r="F10" s="7">
        <v>20000</v>
      </c>
      <c r="G10" s="7">
        <v>205000</v>
      </c>
      <c r="H10" s="7">
        <v>550000</v>
      </c>
      <c r="I10" s="7">
        <v>0</v>
      </c>
      <c r="J10" s="7">
        <v>0</v>
      </c>
      <c r="K10" s="7">
        <v>0</v>
      </c>
      <c r="L10" s="16">
        <f t="shared" si="0"/>
        <v>861000</v>
      </c>
      <c r="M10" s="15">
        <f t="shared" si="1"/>
        <v>815061.30177514779</v>
      </c>
    </row>
    <row r="11" spans="1:13" x14ac:dyDescent="0.25">
      <c r="A11" t="s">
        <v>41</v>
      </c>
      <c r="B11" s="12" t="s">
        <v>24</v>
      </c>
      <c r="C11" s="12" t="s">
        <v>25</v>
      </c>
      <c r="D11" s="7">
        <v>0</v>
      </c>
      <c r="E11" s="7">
        <v>30000</v>
      </c>
      <c r="F11" s="7">
        <v>450000</v>
      </c>
      <c r="G11" s="7">
        <v>75000</v>
      </c>
      <c r="H11" s="7">
        <v>0</v>
      </c>
      <c r="I11" s="7">
        <v>0</v>
      </c>
      <c r="J11" s="7">
        <v>0</v>
      </c>
      <c r="K11" s="7">
        <v>0</v>
      </c>
      <c r="L11" s="16">
        <f t="shared" si="0"/>
        <v>555000</v>
      </c>
      <c r="M11" s="15">
        <f t="shared" si="1"/>
        <v>553315.38461538462</v>
      </c>
    </row>
    <row r="12" spans="1:13" x14ac:dyDescent="0.25">
      <c r="A12" t="s">
        <v>42</v>
      </c>
      <c r="B12" s="12" t="s">
        <v>10</v>
      </c>
      <c r="C12" s="12" t="s">
        <v>12</v>
      </c>
      <c r="D12" s="7">
        <v>0</v>
      </c>
      <c r="E12" s="7">
        <v>0</v>
      </c>
      <c r="F12" s="7">
        <v>45000</v>
      </c>
      <c r="G12" s="7">
        <v>260000</v>
      </c>
      <c r="H12" s="7">
        <v>160000</v>
      </c>
      <c r="I12" s="7">
        <v>0</v>
      </c>
      <c r="J12" s="7">
        <v>0</v>
      </c>
      <c r="K12" s="7">
        <v>0</v>
      </c>
      <c r="L12" s="16">
        <f t="shared" si="0"/>
        <v>465000</v>
      </c>
      <c r="M12" s="15">
        <f t="shared" si="1"/>
        <v>442928.99408284028</v>
      </c>
    </row>
    <row r="13" spans="1:13" x14ac:dyDescent="0.25">
      <c r="A13" t="s">
        <v>43</v>
      </c>
      <c r="B13" s="12" t="s">
        <v>10</v>
      </c>
      <c r="C13" s="12" t="s">
        <v>25</v>
      </c>
      <c r="D13" s="7">
        <v>0</v>
      </c>
      <c r="E13" s="7">
        <v>0</v>
      </c>
      <c r="F13" s="7">
        <v>42000</v>
      </c>
      <c r="G13" s="7">
        <v>150000</v>
      </c>
      <c r="H13" s="7">
        <v>0</v>
      </c>
      <c r="I13" s="7">
        <v>0</v>
      </c>
      <c r="J13" s="7">
        <v>0</v>
      </c>
      <c r="K13" s="7">
        <v>0</v>
      </c>
      <c r="L13" s="16">
        <f t="shared" si="0"/>
        <v>192000</v>
      </c>
      <c r="M13" s="15">
        <f t="shared" si="1"/>
        <v>186230.76923076922</v>
      </c>
    </row>
  </sheetData>
  <conditionalFormatting sqref="D7:K7">
    <cfRule type="cellIs" dxfId="22" priority="23" operator="equal">
      <formula>0</formula>
    </cfRule>
  </conditionalFormatting>
  <conditionalFormatting sqref="H8:K9">
    <cfRule type="cellIs" dxfId="21" priority="22" operator="equal">
      <formula>0</formula>
    </cfRule>
  </conditionalFormatting>
  <conditionalFormatting sqref="I10:K10">
    <cfRule type="cellIs" dxfId="20" priority="21" operator="equal">
      <formula>0</formula>
    </cfRule>
  </conditionalFormatting>
  <conditionalFormatting sqref="H11:K11">
    <cfRule type="cellIs" dxfId="19" priority="20" operator="equal">
      <formula>0</formula>
    </cfRule>
  </conditionalFormatting>
  <conditionalFormatting sqref="D8:D13">
    <cfRule type="cellIs" dxfId="18" priority="19" operator="equal">
      <formula>0</formula>
    </cfRule>
  </conditionalFormatting>
  <conditionalFormatting sqref="E8:E9">
    <cfRule type="cellIs" dxfId="17" priority="18" operator="equal">
      <formula>0</formula>
    </cfRule>
  </conditionalFormatting>
  <conditionalFormatting sqref="F8">
    <cfRule type="cellIs" dxfId="16" priority="17" operator="equal">
      <formula>0</formula>
    </cfRule>
  </conditionalFormatting>
  <conditionalFormatting sqref="F9:F11 F13">
    <cfRule type="cellIs" dxfId="15" priority="16" operator="equal">
      <formula>0</formula>
    </cfRule>
  </conditionalFormatting>
  <conditionalFormatting sqref="G9:G11 G13">
    <cfRule type="cellIs" dxfId="14" priority="15" operator="equal">
      <formula>0</formula>
    </cfRule>
  </conditionalFormatting>
  <conditionalFormatting sqref="G8">
    <cfRule type="cellIs" dxfId="13" priority="14" operator="equal">
      <formula>0</formula>
    </cfRule>
  </conditionalFormatting>
  <conditionalFormatting sqref="E10">
    <cfRule type="cellIs" dxfId="12" priority="13" operator="equal">
      <formula>0</formula>
    </cfRule>
  </conditionalFormatting>
  <conditionalFormatting sqref="E11">
    <cfRule type="cellIs" dxfId="11" priority="12" operator="equal">
      <formula>0</formula>
    </cfRule>
  </conditionalFormatting>
  <conditionalFormatting sqref="H10">
    <cfRule type="cellIs" dxfId="10" priority="11" operator="equal">
      <formula>0</formula>
    </cfRule>
  </conditionalFormatting>
  <conditionalFormatting sqref="F12">
    <cfRule type="cellIs" dxfId="9" priority="10" operator="equal">
      <formula>0</formula>
    </cfRule>
  </conditionalFormatting>
  <conditionalFormatting sqref="G12">
    <cfRule type="cellIs" dxfId="8" priority="9" operator="equal">
      <formula>0</formula>
    </cfRule>
  </conditionalFormatting>
  <conditionalFormatting sqref="E12">
    <cfRule type="cellIs" dxfId="7" priority="8" operator="equal">
      <formula>0</formula>
    </cfRule>
  </conditionalFormatting>
  <conditionalFormatting sqref="H12">
    <cfRule type="cellIs" dxfId="6" priority="7" operator="equal">
      <formula>0</formula>
    </cfRule>
  </conditionalFormatting>
  <conditionalFormatting sqref="I12:J12">
    <cfRule type="cellIs" dxfId="5" priority="6" operator="equal">
      <formula>0</formula>
    </cfRule>
  </conditionalFormatting>
  <conditionalFormatting sqref="K12">
    <cfRule type="cellIs" dxfId="4" priority="5" operator="equal">
      <formula>0</formula>
    </cfRule>
  </conditionalFormatting>
  <conditionalFormatting sqref="E13">
    <cfRule type="cellIs" dxfId="3" priority="4" operator="equal">
      <formula>0</formula>
    </cfRule>
  </conditionalFormatting>
  <conditionalFormatting sqref="H13">
    <cfRule type="cellIs" dxfId="2" priority="3" operator="equal">
      <formula>0</formula>
    </cfRule>
  </conditionalFormatting>
  <conditionalFormatting sqref="I13:J13">
    <cfRule type="cellIs" dxfId="1" priority="2" operator="equal">
      <formula>0</formula>
    </cfRule>
  </conditionalFormatting>
  <conditionalFormatting sqref="K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15" sqref="I15"/>
    </sheetView>
  </sheetViews>
  <sheetFormatPr defaultRowHeight="15" x14ac:dyDescent="0.25"/>
  <sheetData>
    <row r="1" spans="1:1" x14ac:dyDescent="0.25">
      <c r="A1" s="11" t="s">
        <v>21</v>
      </c>
    </row>
    <row r="2" spans="1:1" x14ac:dyDescent="0.25">
      <c r="A2" s="11"/>
    </row>
    <row r="3" spans="1:1" x14ac:dyDescent="0.25">
      <c r="A3" s="11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Intervento</vt:lpstr>
      <vt:lpstr>Intervento_note</vt:lpstr>
      <vt:lpstr>InterventoPrevisto-Costo</vt:lpstr>
      <vt:lpstr>T-stato di avanzamento</vt:lpstr>
    </vt:vector>
  </TitlesOfParts>
  <Company>AEEG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Avola</dc:creator>
  <cp:lastModifiedBy>Alessandro Donadello</cp:lastModifiedBy>
  <dcterms:created xsi:type="dcterms:W3CDTF">2018-10-31T10:41:28Z</dcterms:created>
  <dcterms:modified xsi:type="dcterms:W3CDTF">2019-06-27T13:29:35Z</dcterms:modified>
</cp:coreProperties>
</file>