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aldini\Desktop\Resilienza 2020\x invio ARERA - pubblicazione sito\"/>
    </mc:Choice>
  </mc:AlternateContent>
  <bookViews>
    <workbookView xWindow="0" yWindow="0" windowWidth="20490" windowHeight="8745" tabRatio="856"/>
  </bookViews>
  <sheets>
    <sheet name="Intervento" sheetId="1" r:id="rId1"/>
    <sheet name="Intervento_note" sheetId="7" r:id="rId2"/>
    <sheet name="Intervento-Costo" sheetId="4" r:id="rId3"/>
    <sheet name="T-stato di avanzamento" sheetId="9" state="hidden" r:id="rId4"/>
  </sheets>
  <definedNames>
    <definedName name="_xlnm._FilterDatabase" localSheetId="0" hidden="1">Intervento!$A$4:$P$29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L18" i="1"/>
  <c r="K18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P12" i="1" l="1"/>
  <c r="P13" i="1"/>
  <c r="P14" i="1"/>
  <c r="P15" i="1"/>
  <c r="P16" i="1"/>
  <c r="P17" i="1"/>
  <c r="P19" i="1"/>
  <c r="P20" i="1"/>
  <c r="P21" i="1"/>
  <c r="P22" i="1"/>
  <c r="P23" i="1"/>
  <c r="P24" i="1"/>
  <c r="P25" i="1"/>
  <c r="P26" i="1"/>
  <c r="P27" i="1"/>
  <c r="P28" i="1"/>
  <c r="P29" i="1"/>
  <c r="L21" i="1"/>
  <c r="L22" i="1"/>
  <c r="L23" i="1"/>
  <c r="L24" i="1"/>
  <c r="L25" i="1"/>
  <c r="L26" i="1"/>
  <c r="L27" i="1"/>
  <c r="L28" i="1"/>
  <c r="L29" i="1"/>
  <c r="L12" i="1"/>
  <c r="L13" i="1"/>
  <c r="L14" i="1"/>
  <c r="L15" i="1"/>
  <c r="L16" i="1"/>
  <c r="L17" i="1"/>
  <c r="L19" i="1"/>
  <c r="L20" i="1"/>
  <c r="M8" i="1" l="1"/>
  <c r="M9" i="1"/>
  <c r="M10" i="1"/>
  <c r="M11" i="1"/>
  <c r="M6" i="1"/>
  <c r="M7" i="1"/>
  <c r="M5" i="1"/>
  <c r="L11" i="1" l="1"/>
  <c r="K11" i="1"/>
  <c r="N13" i="4"/>
  <c r="M13" i="4"/>
  <c r="P11" i="1" l="1"/>
  <c r="L10" i="1"/>
  <c r="K10" i="1"/>
  <c r="N12" i="4"/>
  <c r="M12" i="4"/>
  <c r="P10" i="1" l="1"/>
  <c r="L9" i="1"/>
  <c r="K9" i="1"/>
  <c r="N11" i="4"/>
  <c r="M11" i="4"/>
  <c r="P9" i="1" l="1"/>
  <c r="L5" i="1"/>
  <c r="K5" i="1"/>
  <c r="N7" i="4" l="1"/>
  <c r="M7" i="4"/>
  <c r="P5" i="1" l="1"/>
  <c r="N8" i="4"/>
  <c r="M8" i="4"/>
  <c r="P6" i="1" l="1"/>
  <c r="L8" i="1"/>
  <c r="K8" i="1"/>
  <c r="N10" i="4"/>
  <c r="M10" i="4"/>
  <c r="P8" i="1" l="1"/>
  <c r="N9" i="4"/>
  <c r="M9" i="4"/>
  <c r="L7" i="1"/>
  <c r="K7" i="1"/>
  <c r="P7" i="1" l="1"/>
  <c r="L6" i="1"/>
  <c r="K6" i="1"/>
</calcChain>
</file>

<file path=xl/sharedStrings.xml><?xml version="1.0" encoding="utf-8"?>
<sst xmlns="http://schemas.openxmlformats.org/spreadsheetml/2006/main" count="372" uniqueCount="127">
  <si>
    <t>Piano Resilienza: per gli interventi che hanno avuto inizio dal 2017 e che si concludono entro il 2024</t>
  </si>
  <si>
    <t>Codice Univoco</t>
  </si>
  <si>
    <t>Principale fattore critico di rischio</t>
  </si>
  <si>
    <t>Tipologia Intervento prevalente</t>
  </si>
  <si>
    <t>Ambito prevalente</t>
  </si>
  <si>
    <t>Codice linea/e di distribuzione</t>
  </si>
  <si>
    <t>N° clienti BT domestici beneficiari</t>
  </si>
  <si>
    <t>N° clienti BT non domestici beneficiari</t>
  </si>
  <si>
    <t>N° clienti MT beneficiari</t>
  </si>
  <si>
    <t>Km Intervento MT</t>
  </si>
  <si>
    <t>Km Intervento BT</t>
  </si>
  <si>
    <t>Semestre previsto inizio</t>
  </si>
  <si>
    <t>Semestre previsto fine</t>
  </si>
  <si>
    <r>
      <t>Semestre effettivo fine</t>
    </r>
    <r>
      <rPr>
        <b/>
        <sz val="8"/>
        <color rgb="FFFF0000"/>
        <rFont val="Calibri"/>
        <family val="2"/>
        <scheme val="minor"/>
      </rPr>
      <t xml:space="preserve">
(semstre in cui l'intervento è stato completato)</t>
    </r>
  </si>
  <si>
    <t>Posticipo tra semestre effettivo di fine intervento e semestre pianificato di fine intervento</t>
  </si>
  <si>
    <t>Stato di avanzamento</t>
  </si>
  <si>
    <t>Costo Totale previsto attualizzato  [€]</t>
  </si>
  <si>
    <t>EDYNA_001</t>
  </si>
  <si>
    <t>Manic. ghiaccio o neve e vento, caduta piante</t>
  </si>
  <si>
    <t>Sost. cond. nudi con Cavo interrato</t>
  </si>
  <si>
    <t>021B</t>
  </si>
  <si>
    <t>LG1047626 S.Pancrazio</t>
  </si>
  <si>
    <t>In realizzazione</t>
  </si>
  <si>
    <t>EDYNA_002</t>
  </si>
  <si>
    <t>Trasversale in cavo</t>
  </si>
  <si>
    <t>LG1047627 Fontanabianca</t>
  </si>
  <si>
    <t>EDYNA_003</t>
  </si>
  <si>
    <t>LG1001126 Val d'Ega</t>
  </si>
  <si>
    <t>EDYNA_004</t>
  </si>
  <si>
    <t>LG1056625 Pampeago</t>
  </si>
  <si>
    <t>EDYNA_005</t>
  </si>
  <si>
    <t>LG1012001 Nova Ponente</t>
  </si>
  <si>
    <t>EDYNA_006</t>
  </si>
  <si>
    <t>LG1001411 S. Lugano</t>
  </si>
  <si>
    <t>EDYNA_007</t>
  </si>
  <si>
    <t>LG1005496 Campolongo</t>
  </si>
  <si>
    <t>EDYNA_101</t>
  </si>
  <si>
    <t>Sost. cond. nudi con Cavo aereo</t>
  </si>
  <si>
    <t>021A</t>
  </si>
  <si>
    <t>LG1060318 Costa Colle</t>
  </si>
  <si>
    <t>In fase di calcolo</t>
  </si>
  <si>
    <t>EDYNA_102</t>
  </si>
  <si>
    <t>LG1079846 Verano</t>
  </si>
  <si>
    <t>EDYNA_103</t>
  </si>
  <si>
    <t>LG1000013 SS Sarntal</t>
  </si>
  <si>
    <t>EDYNA_104</t>
  </si>
  <si>
    <t>LG1000164 Chienes</t>
  </si>
  <si>
    <t>EDYNA_105</t>
  </si>
  <si>
    <t>LG1000159 Rasun</t>
  </si>
  <si>
    <t>EDYNA_106</t>
  </si>
  <si>
    <t>Trasversali in cavo</t>
  </si>
  <si>
    <t>021M</t>
  </si>
  <si>
    <t>LG1047559 Drittelsand</t>
  </si>
  <si>
    <t>EDYNA_107</t>
  </si>
  <si>
    <t>LG1047334 Sciliar</t>
  </si>
  <si>
    <t>EDYNA_108</t>
  </si>
  <si>
    <t>LG1011917 Castelrotto</t>
  </si>
  <si>
    <t>EDYNA_109</t>
  </si>
  <si>
    <t>Nuovo cavo interrato</t>
  </si>
  <si>
    <t>LG1011916 Alpe di Siusi</t>
  </si>
  <si>
    <t>EDYNA_110</t>
  </si>
  <si>
    <t>LG1036918 Isarco</t>
  </si>
  <si>
    <t>EDYNA_111</t>
  </si>
  <si>
    <t>LG1060250 Laives Sud</t>
  </si>
  <si>
    <t>EDYNA_112</t>
  </si>
  <si>
    <t>LG1036523 Vanga</t>
  </si>
  <si>
    <t>EDYNA_113</t>
  </si>
  <si>
    <t>LG1060330 Camporonco</t>
  </si>
  <si>
    <t>EDYNA_114</t>
  </si>
  <si>
    <t>LG1060328 S. Genesio</t>
  </si>
  <si>
    <t>EDYNA_115</t>
  </si>
  <si>
    <t>EDYNA_116</t>
  </si>
  <si>
    <t>EDYNA_117</t>
  </si>
  <si>
    <t>Anno di prima presentazione dell'intervento nel Piano Resilienza</t>
  </si>
  <si>
    <t>Note</t>
  </si>
  <si>
    <t>Linea S.Pancrazio. Interramento tra Silvicoltura e cabina Pichl; Interramento tra cabina Pichl e Pracupola. Interramento linea MT tra MAIRHOF e CIMITERO. Interramento linee MT a loc. Altbreid con sostituzione PTP con cabina box. Interramento linea aerea MT tra AEWENIN e S.VALBURGA per eliminare tralicci su terreno franante.</t>
  </si>
  <si>
    <t>Linea Fontanabianca e Pracomune. Anello in cavo interrato tra nuovo nodo prima del PTP MONTE CAVA 016468 (Linea Fontanabianca) e cab. SCHWEMMALM 017382 (Linea Pracomune)</t>
  </si>
  <si>
    <t>Linea Val D'Ega. Nuovo cavo interrato che sostituisce la linea aerea danneggiata tra CS 4 Stagioni e CS A.E. nova Levante.</t>
  </si>
  <si>
    <t xml:space="preserve">Linea Pampeago. Nuovo cavo interrato da CS HOFSTATT 2-017346 a nuova CS KOTZ , da nuova CS KOTZ a CS PICHLER, da CS PICHLER a nuova CS GARNISCHG. Cavo interrato tra CS SCHWARZENBACH e CS RAUTH (Linea MT03-NOVALE)      </t>
  </si>
  <si>
    <t>Linea Nova Ponente. Interramento tra CS Hingerle e PTP Nock.</t>
  </si>
  <si>
    <t>Linea Sud Redagno. Interramento tra CS Redagno di S. e CS Grube, tra CS Grube e CS Chiesa, tra CS Chiesa e CS Stadt.</t>
  </si>
  <si>
    <t>Linea Campolongo. Interramento tra CS Invaso Planac e CS Gostoratta e tra CS Gostoratta e punto confine con e-distribuzione Mestre-Laguscei.</t>
  </si>
  <si>
    <t>sostituzione linea aerea in conduttori nudi con cavo elicord tratto da sezion. 088 a PTP Bagni St. Isidoro. Realizzazione della cabina St. Isidor e demolizione del PTP. Integrazione della rete 20 kV Nova Ponente con la LMT 16 KV Costa -Colle + sostituzione linea aerea con cavo elicord sulla derivazione "Schneiderwiesen"</t>
  </si>
  <si>
    <t>Posa di un nuovo cavo MT interrato tra CS HWZ Hafling e CS Verano. Interramento della linea MT Verano tra CS Gargazzoner e CS Verano</t>
  </si>
  <si>
    <t>Posa di un nuovo cavo elicord tra CS Mosen e sez. Langfenn.  Posa nuovo cavo interrato tra CS Valas e sez. 56064 Langfenn.</t>
  </si>
  <si>
    <t xml:space="preserve"> posa nuovo cavo interrato in loc. Casteldarne da CS AE Chienes</t>
  </si>
  <si>
    <t xml:space="preserve"> posa nuovo cavo interrato nel primo tratto della linea</t>
  </si>
  <si>
    <t xml:space="preserve"> Entra-esci della LMT DRITTELSAND in CS GISSE - LMT PREDOI; Entra-esci della LMT PREDOI in CS Z.E. GRIESFEL - LMT DRITTELSAND; COLLEGAMENTO IN CAVO TRA LE 2 CS GRIES  E AM GRIESBACH.</t>
  </si>
  <si>
    <t>interramento tra CS Genio Militare e CS Fromm</t>
  </si>
  <si>
    <t xml:space="preserve"> Interramento/posa nuovo cavo tra CS S.Costantino e CS Miramonti e tra CS Strasser, CS Golfclub e CS Kritzinger</t>
  </si>
  <si>
    <t>posa nuovo cavo interrato tra CS Funivia Alpe 
e Ortisei con nuova partenza da CP Laion. Nuovo collegamento dalla CP laion verso Ortisei e Alpe di Siusi.</t>
  </si>
  <si>
    <t>interramento tra CS Vecchia posta e CS FIE', eliminazione tratto linea aerea soggetta a guasti.</t>
  </si>
  <si>
    <t>Posa nuovo cavo interrato tra CS Albero Verde (linea MT Laives Sud) lungo la Vallarsa fino a PTP Flaschtal e interramento tratto aereo linea MT San Lugano fino a Nova Ponente</t>
  </si>
  <si>
    <t>Posa nuovo cavo interrato tra CS Wieser (Linea MT 20kV Vanga) e la nuova CS Schatten, che sostituirà il PTP Vanga (Linea MT 16kV Camporonco)</t>
  </si>
  <si>
    <t>Realizzazione di una congiungente in cavo interrato tra il paese di Collalbo (linea MT Camporonco) e la linea MT 20kV Renon; eliminazione tratto aereo della linea MT Camporonco tra CS Villa Ravanelli e sez. 610120</t>
  </si>
  <si>
    <t xml:space="preserve"> Linea MT S.Genesio: Posa nuovo cavo interrato tra CS Paradiso al Sole e il PTP Tomanegger</t>
  </si>
  <si>
    <t>Interramento tratta tra PTP Mairhof e CS Holzneregg</t>
  </si>
  <si>
    <t>Posa di un nuovo cavo interrato dalla CP S.Valburga fino al paese di S.Geltrude (Linea MT Fontanabianca).</t>
  </si>
  <si>
    <t>Interramento tratto della linea MT S.Lugano tra CS Stadt e CS Pausa e tratto della linea MT Egna fino a Trodena</t>
  </si>
  <si>
    <t>Tasso di attualizzazione:</t>
  </si>
  <si>
    <t>Semestre previsto/effettivo inizio (es: 1_2017 per 1° sem. 2017; 2_2019 per 2° sem. 2019)</t>
  </si>
  <si>
    <t>Semestre previsto fine
 (es: 1_2018 per 1° sem. 2018; 2_2020 per 2° sem. 2020)
 ((semestre indicato nella prima prsentazione dell'intervento nel Piano resileinza))</t>
  </si>
  <si>
    <r>
      <t xml:space="preserve">Semestre effettivo fine
</t>
    </r>
    <r>
      <rPr>
        <sz val="9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(es: 1_2018 per 1° sem. 2018; 2_2020 per 2° sem. 2020)
 (semstre in cui l'intervento è stato completato)</t>
    </r>
  </si>
  <si>
    <t>Costo consuntivato 2017 [€]</t>
  </si>
  <si>
    <t>Costo consutivato 2018  [€]</t>
  </si>
  <si>
    <t>Costo consuntivato 2019  [€]</t>
  </si>
  <si>
    <t>Costo previsto 2020  [€]</t>
  </si>
  <si>
    <t>Costo previsto 2021  [€]</t>
  </si>
  <si>
    <t>Costo previsto 2022  [€]</t>
  </si>
  <si>
    <t>Costo previsto 2023  [€]</t>
  </si>
  <si>
    <t>Costo previsto 2024  [€]</t>
  </si>
  <si>
    <t>Costo previsto 2017-2024  [€]</t>
  </si>
  <si>
    <t>Costo 2017-2024 previsto attualizzato  [€]</t>
  </si>
  <si>
    <t>1_2017</t>
  </si>
  <si>
    <t>2_2020</t>
  </si>
  <si>
    <t>1_2019</t>
  </si>
  <si>
    <t>2_2019</t>
  </si>
  <si>
    <t>1_2018</t>
  </si>
  <si>
    <t>2_2021</t>
  </si>
  <si>
    <t>In fase di valutazione</t>
  </si>
  <si>
    <t>In progetto</t>
  </si>
  <si>
    <t>In autorizzazione</t>
  </si>
  <si>
    <t>Completato</t>
  </si>
  <si>
    <t>COLLEGAMENTO IN CAVO TRA LE 2 CS GRIES  E AM GRIESBACH.</t>
  </si>
  <si>
    <t>EDYNA_118</t>
  </si>
  <si>
    <t>LG1047556 Aurino</t>
  </si>
  <si>
    <t>1_2020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</si>
</sst>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9" fontId="0" fillId="0" borderId="0" xfId="1" applyFont="1"/>
    <xf numFmtId="0" fontId="5" fillId="0" borderId="0" xfId="0" applyFont="1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7" fillId="0" borderId="0" xfId="0" applyFont="1" applyFill="1"/>
    <xf numFmtId="0" fontId="0" fillId="0" borderId="0" xfId="0" applyFill="1"/>
    <xf numFmtId="0" fontId="7" fillId="2" borderId="0" xfId="0" applyFont="1" applyFill="1"/>
    <xf numFmtId="4" fontId="4" fillId="2" borderId="0" xfId="0" applyNumberFormat="1" applyFont="1" applyFill="1"/>
    <xf numFmtId="4" fontId="0" fillId="2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/>
    <xf numFmtId="3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3" fontId="0" fillId="0" borderId="0" xfId="0" applyNumberFormat="1" applyFont="1"/>
    <xf numFmtId="0" fontId="9" fillId="0" borderId="0" xfId="0" applyFont="1" applyFill="1"/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2" borderId="0" xfId="0" applyFont="1" applyFill="1"/>
    <xf numFmtId="0" fontId="9" fillId="0" borderId="0" xfId="0" applyFont="1"/>
    <xf numFmtId="0" fontId="9" fillId="0" borderId="0" xfId="0" applyFont="1" applyAlignment="1"/>
  </cellXfs>
  <cellStyles count="2">
    <cellStyle name="Normale" xfId="0" builtinId="0"/>
    <cellStyle name="Percentuale" xfId="1" builtinId="5"/>
  </cellStyles>
  <dxfs count="24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9"/>
  <sheetViews>
    <sheetView tabSelected="1" zoomScale="110" zoomScaleNormal="110" workbookViewId="0">
      <selection activeCell="A11" sqref="A11"/>
    </sheetView>
  </sheetViews>
  <sheetFormatPr defaultRowHeight="15" x14ac:dyDescent="0.25"/>
  <cols>
    <col min="1" max="1" width="16.7109375" customWidth="1"/>
    <col min="2" max="2" width="42.85546875" customWidth="1"/>
    <col min="3" max="3" width="40.42578125" customWidth="1"/>
    <col min="4" max="4" width="14" customWidth="1"/>
    <col min="5" max="5" width="36.42578125" customWidth="1"/>
    <col min="6" max="9" width="16.7109375" customWidth="1"/>
    <col min="10" max="10" width="15.42578125" customWidth="1"/>
    <col min="11" max="14" width="16.7109375" customWidth="1"/>
    <col min="15" max="15" width="20.140625" customWidth="1"/>
    <col min="16" max="16" width="16.7109375" customWidth="1"/>
  </cols>
  <sheetData>
    <row r="1" spans="1:16" x14ac:dyDescent="0.25">
      <c r="A1" s="2" t="s">
        <v>0</v>
      </c>
    </row>
    <row r="4" spans="1:16" s="1" customFormat="1" ht="10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22" t="s">
        <v>10</v>
      </c>
      <c r="K4" s="9" t="s">
        <v>11</v>
      </c>
      <c r="L4" s="9" t="s">
        <v>12</v>
      </c>
      <c r="M4" s="27" t="s">
        <v>13</v>
      </c>
      <c r="N4" s="28" t="s">
        <v>14</v>
      </c>
      <c r="O4" s="9" t="s">
        <v>15</v>
      </c>
      <c r="P4" s="8" t="s">
        <v>16</v>
      </c>
    </row>
    <row r="5" spans="1:16" x14ac:dyDescent="0.25">
      <c r="A5" t="s">
        <v>17</v>
      </c>
      <c r="B5" t="s">
        <v>18</v>
      </c>
      <c r="C5" t="s">
        <v>19</v>
      </c>
      <c r="D5" t="s">
        <v>20</v>
      </c>
      <c r="E5" s="13" t="s">
        <v>21</v>
      </c>
      <c r="F5" s="13">
        <v>977</v>
      </c>
      <c r="G5" s="20">
        <v>381</v>
      </c>
      <c r="H5" s="20">
        <v>7</v>
      </c>
      <c r="I5" s="13">
        <v>17.2</v>
      </c>
      <c r="J5" s="21">
        <v>2.35</v>
      </c>
      <c r="K5" s="14" t="str">
        <f>VLOOKUP(A5,'Intervento-Costo'!A:C,2,0)</f>
        <v>1_2017</v>
      </c>
      <c r="L5" s="14" t="str">
        <f>VLOOKUP(A5,'Intervento-Costo'!A:C,3,0)</f>
        <v>2_2020</v>
      </c>
      <c r="M5" s="29" t="str">
        <f>IF(O5="completato",VLOOKUP(A5,'Intervento-Costo'!A$6:D$30,4,FALSE),"")</f>
        <v/>
      </c>
      <c r="N5" s="29"/>
      <c r="O5" s="10" t="s">
        <v>22</v>
      </c>
      <c r="P5" s="15">
        <f>VLOOKUP(A5,'Intervento-Costo'!A:N,13,0)</f>
        <v>1214714.99</v>
      </c>
    </row>
    <row r="6" spans="1:16" x14ac:dyDescent="0.25">
      <c r="A6" t="s">
        <v>23</v>
      </c>
      <c r="B6" t="s">
        <v>18</v>
      </c>
      <c r="C6" t="s">
        <v>24</v>
      </c>
      <c r="D6" t="s">
        <v>20</v>
      </c>
      <c r="E6" s="23" t="s">
        <v>25</v>
      </c>
      <c r="F6" s="5">
        <v>341</v>
      </c>
      <c r="G6" s="5">
        <v>183</v>
      </c>
      <c r="H6" s="5">
        <v>7</v>
      </c>
      <c r="I6" s="6">
        <v>5.0999999999999996</v>
      </c>
      <c r="J6" s="6">
        <v>0</v>
      </c>
      <c r="K6" s="14" t="str">
        <f>VLOOKUP(A6,'Intervento-Costo'!A:C,2,0)</f>
        <v>1_2019</v>
      </c>
      <c r="L6" s="14" t="str">
        <f>VLOOKUP(A6,'Intervento-Costo'!A:C,3,0)</f>
        <v>2_2020</v>
      </c>
      <c r="M6" s="29" t="str">
        <f>IF(O6="completato",VLOOKUP(A6,'Intervento-Costo'!A$6:D$30,4,FALSE),"")</f>
        <v/>
      </c>
      <c r="N6" s="29"/>
      <c r="O6" s="10" t="s">
        <v>22</v>
      </c>
      <c r="P6" s="15">
        <f>VLOOKUP(A6,'Intervento-Costo'!A:N,13,0)</f>
        <v>595825.96</v>
      </c>
    </row>
    <row r="7" spans="1:16" x14ac:dyDescent="0.25">
      <c r="A7" t="s">
        <v>26</v>
      </c>
      <c r="B7" t="s">
        <v>18</v>
      </c>
      <c r="C7" t="s">
        <v>19</v>
      </c>
      <c r="D7" t="s">
        <v>20</v>
      </c>
      <c r="E7" s="23" t="s">
        <v>27</v>
      </c>
      <c r="F7" s="5">
        <v>201</v>
      </c>
      <c r="G7" s="5">
        <v>137</v>
      </c>
      <c r="H7" s="5">
        <v>3</v>
      </c>
      <c r="I7" s="6">
        <v>2.4300000000000002</v>
      </c>
      <c r="J7" s="6">
        <v>0.98</v>
      </c>
      <c r="K7" s="14" t="str">
        <f>VLOOKUP(A7,'Intervento-Costo'!A:C,2,0)</f>
        <v>1_2019</v>
      </c>
      <c r="L7" s="14" t="str">
        <f>VLOOKUP(A7,'Intervento-Costo'!A:C,3,0)</f>
        <v>2_2020</v>
      </c>
      <c r="M7" s="29" t="str">
        <f>IF(O7="completato",VLOOKUP(A7,'Intervento-Costo'!A$6:D$30,4,FALSE),"")</f>
        <v/>
      </c>
      <c r="N7" s="29"/>
      <c r="O7" s="10" t="s">
        <v>22</v>
      </c>
      <c r="P7" s="15">
        <f>VLOOKUP(A7,'Intervento-Costo'!A:N,13,0)</f>
        <v>381879</v>
      </c>
    </row>
    <row r="8" spans="1:16" x14ac:dyDescent="0.25">
      <c r="A8" t="s">
        <v>28</v>
      </c>
      <c r="B8" t="s">
        <v>18</v>
      </c>
      <c r="C8" t="s">
        <v>19</v>
      </c>
      <c r="D8" t="s">
        <v>20</v>
      </c>
      <c r="E8" s="23" t="s">
        <v>29</v>
      </c>
      <c r="F8" s="5">
        <v>65</v>
      </c>
      <c r="G8" s="5">
        <v>22</v>
      </c>
      <c r="H8" s="5">
        <v>2</v>
      </c>
      <c r="I8" s="6">
        <v>4.92</v>
      </c>
      <c r="J8" s="6">
        <v>0</v>
      </c>
      <c r="K8" s="14" t="str">
        <f>VLOOKUP(A8,'Intervento-Costo'!A:C,2,0)</f>
        <v>2_2019</v>
      </c>
      <c r="L8" s="14" t="str">
        <f>VLOOKUP(A8,'Intervento-Costo'!A:C,3,0)</f>
        <v>2_2020</v>
      </c>
      <c r="M8" s="29" t="str">
        <f>IF(O8="completato",VLOOKUP(A8,'Intervento-Costo'!A$6:D$30,4,FALSE),"")</f>
        <v/>
      </c>
      <c r="N8" s="29"/>
      <c r="O8" s="10" t="s">
        <v>22</v>
      </c>
      <c r="P8" s="15">
        <f>VLOOKUP(A8,'Intervento-Costo'!A:N,13,0)</f>
        <v>453986</v>
      </c>
    </row>
    <row r="9" spans="1:16" x14ac:dyDescent="0.25">
      <c r="A9" t="s">
        <v>30</v>
      </c>
      <c r="B9" t="s">
        <v>18</v>
      </c>
      <c r="C9" t="s">
        <v>19</v>
      </c>
      <c r="D9" t="s">
        <v>20</v>
      </c>
      <c r="E9" s="23" t="s">
        <v>31</v>
      </c>
      <c r="F9" s="5">
        <v>4</v>
      </c>
      <c r="G9" s="5">
        <v>3</v>
      </c>
      <c r="H9" s="5">
        <v>0</v>
      </c>
      <c r="I9" s="6">
        <v>2.1800000000000002</v>
      </c>
      <c r="J9" s="6">
        <v>0.75</v>
      </c>
      <c r="K9" s="14" t="str">
        <f>VLOOKUP(A9,'Intervento-Costo'!A:C,2,0)</f>
        <v>1_2018</v>
      </c>
      <c r="L9" s="14" t="str">
        <f>VLOOKUP(A9,'Intervento-Costo'!A:C,3,0)</f>
        <v>2_2020</v>
      </c>
      <c r="M9" s="29" t="str">
        <f>IF(O9="completato",VLOOKUP(A9,'Intervento-Costo'!A$6:D$30,4,FALSE),"")</f>
        <v/>
      </c>
      <c r="N9" s="29"/>
      <c r="O9" s="10" t="s">
        <v>22</v>
      </c>
      <c r="P9" s="15">
        <f>VLOOKUP(A9,'Intervento-Costo'!A:N,13,0)</f>
        <v>250600</v>
      </c>
    </row>
    <row r="10" spans="1:16" s="19" customFormat="1" x14ac:dyDescent="0.25">
      <c r="A10" s="23" t="s">
        <v>32</v>
      </c>
      <c r="B10" s="23" t="s">
        <v>18</v>
      </c>
      <c r="C10" s="23" t="s">
        <v>19</v>
      </c>
      <c r="D10" s="23" t="s">
        <v>20</v>
      </c>
      <c r="E10" s="23" t="s">
        <v>33</v>
      </c>
      <c r="F10" s="23">
        <v>97</v>
      </c>
      <c r="G10" s="25">
        <v>42</v>
      </c>
      <c r="H10" s="23">
        <v>0</v>
      </c>
      <c r="I10" s="24">
        <v>4</v>
      </c>
      <c r="J10" s="23">
        <v>1.43</v>
      </c>
      <c r="K10" s="14" t="str">
        <f>VLOOKUP(A10,'Intervento-Costo'!A:C,2,0)</f>
        <v>1_2019</v>
      </c>
      <c r="L10" s="14" t="str">
        <f>VLOOKUP(A10,'Intervento-Costo'!A:C,3,0)</f>
        <v>2_2021</v>
      </c>
      <c r="M10" s="29" t="str">
        <f>IF(O10="completato",VLOOKUP(A10,'Intervento-Costo'!A$6:D$30,4,FALSE),"")</f>
        <v/>
      </c>
      <c r="N10" s="29"/>
      <c r="O10" s="10" t="s">
        <v>22</v>
      </c>
      <c r="P10" s="15">
        <f>VLOOKUP(A10,'Intervento-Costo'!A:N,13,0)</f>
        <v>446146</v>
      </c>
    </row>
    <row r="11" spans="1:16" x14ac:dyDescent="0.25">
      <c r="A11" t="s">
        <v>34</v>
      </c>
      <c r="B11" t="s">
        <v>18</v>
      </c>
      <c r="C11" t="s">
        <v>19</v>
      </c>
      <c r="D11" t="s">
        <v>20</v>
      </c>
      <c r="E11" s="23" t="s">
        <v>35</v>
      </c>
      <c r="F11" s="5">
        <v>2</v>
      </c>
      <c r="G11" s="25">
        <v>4</v>
      </c>
      <c r="H11" s="5">
        <v>5</v>
      </c>
      <c r="I11" s="24">
        <v>2.06</v>
      </c>
      <c r="J11" s="6">
        <v>0</v>
      </c>
      <c r="K11" s="14" t="str">
        <f>VLOOKUP(A11,'Intervento-Costo'!A:C,2,0)</f>
        <v>1_2019</v>
      </c>
      <c r="L11" s="14" t="str">
        <f>VLOOKUP(A11,'Intervento-Costo'!A:C,3,0)</f>
        <v>2_2020</v>
      </c>
      <c r="M11" s="29" t="str">
        <f>IF(O11="completato",VLOOKUP(A11,'Intervento-Costo'!A$6:D$30,4,FALSE),"")</f>
        <v/>
      </c>
      <c r="N11" s="29"/>
      <c r="O11" s="10" t="s">
        <v>22</v>
      </c>
      <c r="P11" s="15">
        <f>VLOOKUP(A11,'Intervento-Costo'!A:N,13,0)</f>
        <v>185888</v>
      </c>
    </row>
    <row r="12" spans="1:16" x14ac:dyDescent="0.25">
      <c r="A12" t="s">
        <v>36</v>
      </c>
      <c r="B12" t="s">
        <v>18</v>
      </c>
      <c r="C12" t="s">
        <v>37</v>
      </c>
      <c r="D12" t="s">
        <v>38</v>
      </c>
      <c r="E12" s="23" t="s">
        <v>39</v>
      </c>
      <c r="F12" s="31" t="s">
        <v>40</v>
      </c>
      <c r="G12" s="31"/>
      <c r="H12" s="31"/>
      <c r="I12" s="31"/>
      <c r="J12" s="31"/>
      <c r="K12" s="14" t="str">
        <f>VLOOKUP(A12,'Intervento-Costo'!A:C,2,0)</f>
        <v>1_2020</v>
      </c>
      <c r="L12" s="14" t="str">
        <f>VLOOKUP(A12,'Intervento-Costo'!A:C,3,0)</f>
        <v>In fase di valutazione</v>
      </c>
      <c r="O12" s="10"/>
      <c r="P12" s="15" t="str">
        <f>VLOOKUP(A12,'Intervento-Costo'!A:N,13,0)</f>
        <v>In fase di calcolo</v>
      </c>
    </row>
    <row r="13" spans="1:16" x14ac:dyDescent="0.25">
      <c r="A13" t="s">
        <v>41</v>
      </c>
      <c r="B13" t="s">
        <v>18</v>
      </c>
      <c r="C13" t="s">
        <v>19</v>
      </c>
      <c r="D13" t="s">
        <v>20</v>
      </c>
      <c r="E13" t="s">
        <v>42</v>
      </c>
      <c r="F13" s="31" t="s">
        <v>40</v>
      </c>
      <c r="G13" s="31"/>
      <c r="H13" s="31"/>
      <c r="I13" s="31"/>
      <c r="J13" s="31"/>
      <c r="K13" s="14" t="str">
        <f>VLOOKUP(A13,'Intervento-Costo'!A:C,2,0)</f>
        <v>1_2020</v>
      </c>
      <c r="L13" s="14" t="str">
        <f>VLOOKUP(A13,'Intervento-Costo'!A:C,3,0)</f>
        <v>In fase di valutazione</v>
      </c>
      <c r="O13" s="10"/>
      <c r="P13" s="15" t="str">
        <f>VLOOKUP(A13,'Intervento-Costo'!A:N,13,0)</f>
        <v>In fase di calcolo</v>
      </c>
    </row>
    <row r="14" spans="1:16" x14ac:dyDescent="0.25">
      <c r="A14" t="s">
        <v>43</v>
      </c>
      <c r="B14" t="s">
        <v>18</v>
      </c>
      <c r="C14" t="s">
        <v>37</v>
      </c>
      <c r="D14" t="s">
        <v>20</v>
      </c>
      <c r="E14" t="s">
        <v>44</v>
      </c>
      <c r="F14" s="31" t="s">
        <v>40</v>
      </c>
      <c r="G14" s="31"/>
      <c r="H14" s="31"/>
      <c r="I14" s="31"/>
      <c r="J14" s="31"/>
      <c r="K14" s="14" t="str">
        <f>VLOOKUP(A14,'Intervento-Costo'!A:C,2,0)</f>
        <v>1_2020</v>
      </c>
      <c r="L14" s="14" t="str">
        <f>VLOOKUP(A14,'Intervento-Costo'!A:C,3,0)</f>
        <v>In fase di valutazione</v>
      </c>
      <c r="O14" s="10"/>
      <c r="P14" s="15" t="str">
        <f>VLOOKUP(A14,'Intervento-Costo'!A:N,13,0)</f>
        <v>In fase di calcolo</v>
      </c>
    </row>
    <row r="15" spans="1:16" x14ac:dyDescent="0.25">
      <c r="A15" t="s">
        <v>45</v>
      </c>
      <c r="B15" t="s">
        <v>18</v>
      </c>
      <c r="C15" t="s">
        <v>19</v>
      </c>
      <c r="D15" t="s">
        <v>20</v>
      </c>
      <c r="E15" t="s">
        <v>46</v>
      </c>
      <c r="F15" s="31" t="s">
        <v>40</v>
      </c>
      <c r="G15" s="31"/>
      <c r="H15" s="31"/>
      <c r="I15" s="31"/>
      <c r="J15" s="31"/>
      <c r="K15" s="14" t="str">
        <f>VLOOKUP(A15,'Intervento-Costo'!A:C,2,0)</f>
        <v>1_2020</v>
      </c>
      <c r="L15" s="14" t="str">
        <f>VLOOKUP(A15,'Intervento-Costo'!A:C,3,0)</f>
        <v>In fase di valutazione</v>
      </c>
      <c r="O15" s="10"/>
      <c r="P15" s="15" t="str">
        <f>VLOOKUP(A15,'Intervento-Costo'!A:N,13,0)</f>
        <v>In fase di calcolo</v>
      </c>
    </row>
    <row r="16" spans="1:16" x14ac:dyDescent="0.25">
      <c r="A16" t="s">
        <v>47</v>
      </c>
      <c r="B16" t="s">
        <v>18</v>
      </c>
      <c r="C16" t="s">
        <v>19</v>
      </c>
      <c r="D16" t="s">
        <v>20</v>
      </c>
      <c r="E16" t="s">
        <v>48</v>
      </c>
      <c r="F16" s="31" t="s">
        <v>40</v>
      </c>
      <c r="G16" s="31"/>
      <c r="H16" s="31"/>
      <c r="I16" s="31"/>
      <c r="J16" s="31"/>
      <c r="K16" s="14" t="str">
        <f>VLOOKUP(A16,'Intervento-Costo'!A:C,2,0)</f>
        <v>1_2020</v>
      </c>
      <c r="L16" s="14" t="str">
        <f>VLOOKUP(A16,'Intervento-Costo'!A:C,3,0)</f>
        <v>In fase di valutazione</v>
      </c>
      <c r="O16" s="10"/>
      <c r="P16" s="15" t="str">
        <f>VLOOKUP(A16,'Intervento-Costo'!A:N,13,0)</f>
        <v>In fase di calcolo</v>
      </c>
    </row>
    <row r="17" spans="1:16" x14ac:dyDescent="0.25">
      <c r="A17" t="s">
        <v>49</v>
      </c>
      <c r="B17" t="s">
        <v>18</v>
      </c>
      <c r="C17" t="s">
        <v>50</v>
      </c>
      <c r="D17" t="s">
        <v>51</v>
      </c>
      <c r="E17" t="s">
        <v>52</v>
      </c>
      <c r="F17" s="31" t="s">
        <v>40</v>
      </c>
      <c r="G17" s="31"/>
      <c r="H17" s="31"/>
      <c r="I17" s="31"/>
      <c r="J17" s="31"/>
      <c r="K17" s="14" t="str">
        <f>VLOOKUP(A17,'Intervento-Costo'!A:C,2,0)</f>
        <v>1_2020</v>
      </c>
      <c r="L17" s="14" t="str">
        <f>VLOOKUP(A17,'Intervento-Costo'!A:C,3,0)</f>
        <v>In fase di valutazione</v>
      </c>
      <c r="O17" s="10"/>
      <c r="P17" s="15" t="str">
        <f>VLOOKUP(A17,'Intervento-Costo'!A:N,13,0)</f>
        <v>In fase di calcolo</v>
      </c>
    </row>
    <row r="18" spans="1:16" x14ac:dyDescent="0.25">
      <c r="A18" t="s">
        <v>53</v>
      </c>
      <c r="B18" t="s">
        <v>18</v>
      </c>
      <c r="C18" t="s">
        <v>50</v>
      </c>
      <c r="D18" t="s">
        <v>51</v>
      </c>
      <c r="E18" t="s">
        <v>125</v>
      </c>
      <c r="F18" s="31" t="s">
        <v>40</v>
      </c>
      <c r="G18" s="31"/>
      <c r="H18" s="31"/>
      <c r="I18" s="31"/>
      <c r="J18" s="31"/>
      <c r="K18" s="14" t="str">
        <f>VLOOKUP(A18,'Intervento-Costo'!A:C,2,0)</f>
        <v>1_2020</v>
      </c>
      <c r="L18" s="14" t="str">
        <f>VLOOKUP(A18,'Intervento-Costo'!A:C,3,0)</f>
        <v>In fase di valutazione</v>
      </c>
      <c r="O18" s="10"/>
      <c r="P18" s="15" t="str">
        <f>VLOOKUP(A18,'Intervento-Costo'!A:N,13,0)</f>
        <v>In fase di calcolo</v>
      </c>
    </row>
    <row r="19" spans="1:16" x14ac:dyDescent="0.25">
      <c r="A19" t="s">
        <v>55</v>
      </c>
      <c r="B19" t="s">
        <v>18</v>
      </c>
      <c r="C19" t="s">
        <v>19</v>
      </c>
      <c r="D19" t="s">
        <v>51</v>
      </c>
      <c r="E19" s="17" t="s">
        <v>54</v>
      </c>
      <c r="F19" s="31" t="s">
        <v>40</v>
      </c>
      <c r="G19" s="31"/>
      <c r="H19" s="31"/>
      <c r="I19" s="31"/>
      <c r="J19" s="31"/>
      <c r="K19" s="14" t="str">
        <f>VLOOKUP(A19,'Intervento-Costo'!A:C,2,0)</f>
        <v>1_2020</v>
      </c>
      <c r="L19" s="14" t="str">
        <f>VLOOKUP(A19,'Intervento-Costo'!A:C,3,0)</f>
        <v>In fase di valutazione</v>
      </c>
      <c r="O19" s="10"/>
      <c r="P19" s="15" t="str">
        <f>VLOOKUP(A19,'Intervento-Costo'!A:N,13,0)</f>
        <v>In fase di calcolo</v>
      </c>
    </row>
    <row r="20" spans="1:16" x14ac:dyDescent="0.25">
      <c r="A20" t="s">
        <v>57</v>
      </c>
      <c r="B20" t="s">
        <v>18</v>
      </c>
      <c r="C20" t="s">
        <v>19</v>
      </c>
      <c r="D20" t="s">
        <v>51</v>
      </c>
      <c r="E20" t="s">
        <v>56</v>
      </c>
      <c r="F20" s="31" t="s">
        <v>40</v>
      </c>
      <c r="G20" s="31"/>
      <c r="H20" s="31"/>
      <c r="I20" s="31"/>
      <c r="J20" s="31"/>
      <c r="K20" s="14" t="str">
        <f>VLOOKUP(A20,'Intervento-Costo'!A:C,2,0)</f>
        <v>1_2020</v>
      </c>
      <c r="L20" s="14" t="str">
        <f>VLOOKUP(A20,'Intervento-Costo'!A:C,3,0)</f>
        <v>In fase di valutazione</v>
      </c>
      <c r="O20" s="10"/>
      <c r="P20" s="15" t="str">
        <f>VLOOKUP(A20,'Intervento-Costo'!A:N,13,0)</f>
        <v>In fase di calcolo</v>
      </c>
    </row>
    <row r="21" spans="1:16" x14ac:dyDescent="0.25">
      <c r="A21" t="s">
        <v>60</v>
      </c>
      <c r="B21" t="s">
        <v>18</v>
      </c>
      <c r="C21" t="s">
        <v>58</v>
      </c>
      <c r="D21" t="s">
        <v>51</v>
      </c>
      <c r="E21" t="s">
        <v>59</v>
      </c>
      <c r="F21" s="31" t="s">
        <v>40</v>
      </c>
      <c r="G21" s="31"/>
      <c r="H21" s="31"/>
      <c r="I21" s="31"/>
      <c r="J21" s="31"/>
      <c r="K21" s="14" t="str">
        <f>VLOOKUP(A21,'Intervento-Costo'!A:C,2,0)</f>
        <v>1_2020</v>
      </c>
      <c r="L21" s="14" t="str">
        <f>VLOOKUP(A21,'Intervento-Costo'!A:C,3,0)</f>
        <v>In fase di valutazione</v>
      </c>
      <c r="O21" s="10"/>
      <c r="P21" s="15" t="str">
        <f>VLOOKUP(A21,'Intervento-Costo'!A:N,13,0)</f>
        <v>In fase di calcolo</v>
      </c>
    </row>
    <row r="22" spans="1:16" x14ac:dyDescent="0.25">
      <c r="A22" t="s">
        <v>62</v>
      </c>
      <c r="B22" t="s">
        <v>18</v>
      </c>
      <c r="C22" t="s">
        <v>19</v>
      </c>
      <c r="D22" t="s">
        <v>20</v>
      </c>
      <c r="E22" s="17" t="s">
        <v>61</v>
      </c>
      <c r="F22" s="31" t="s">
        <v>40</v>
      </c>
      <c r="G22" s="31"/>
      <c r="H22" s="31"/>
      <c r="I22" s="31"/>
      <c r="J22" s="31"/>
      <c r="K22" s="14" t="str">
        <f>VLOOKUP(A22,'Intervento-Costo'!A:C,2,0)</f>
        <v>1_2020</v>
      </c>
      <c r="L22" s="14" t="str">
        <f>VLOOKUP(A22,'Intervento-Costo'!A:C,3,0)</f>
        <v>In fase di valutazione</v>
      </c>
      <c r="O22" s="10"/>
      <c r="P22" s="15" t="str">
        <f>VLOOKUP(A22,'Intervento-Costo'!A:N,13,0)</f>
        <v>In fase di calcolo</v>
      </c>
    </row>
    <row r="23" spans="1:16" x14ac:dyDescent="0.25">
      <c r="A23" t="s">
        <v>64</v>
      </c>
      <c r="B23" t="s">
        <v>18</v>
      </c>
      <c r="C23" t="s">
        <v>58</v>
      </c>
      <c r="D23" t="s">
        <v>20</v>
      </c>
      <c r="E23" t="s">
        <v>63</v>
      </c>
      <c r="F23" s="31" t="s">
        <v>40</v>
      </c>
      <c r="G23" s="31"/>
      <c r="H23" s="31"/>
      <c r="I23" s="31"/>
      <c r="J23" s="31"/>
      <c r="K23" s="14" t="str">
        <f>VLOOKUP(A23,'Intervento-Costo'!A:C,2,0)</f>
        <v>1_2020</v>
      </c>
      <c r="L23" s="14" t="str">
        <f>VLOOKUP(A23,'Intervento-Costo'!A:C,3,0)</f>
        <v>In fase di valutazione</v>
      </c>
      <c r="O23" s="10"/>
      <c r="P23" s="15" t="str">
        <f>VLOOKUP(A23,'Intervento-Costo'!A:N,13,0)</f>
        <v>In fase di calcolo</v>
      </c>
    </row>
    <row r="24" spans="1:16" x14ac:dyDescent="0.25">
      <c r="A24" t="s">
        <v>66</v>
      </c>
      <c r="B24" t="s">
        <v>18</v>
      </c>
      <c r="C24" t="s">
        <v>24</v>
      </c>
      <c r="D24" t="s">
        <v>51</v>
      </c>
      <c r="E24" s="23" t="s">
        <v>65</v>
      </c>
      <c r="F24" s="31" t="s">
        <v>40</v>
      </c>
      <c r="G24" s="31"/>
      <c r="H24" s="31"/>
      <c r="I24" s="31"/>
      <c r="J24" s="31"/>
      <c r="K24" s="14" t="str">
        <f>VLOOKUP(A24,'Intervento-Costo'!A:C,2,0)</f>
        <v>1_2020</v>
      </c>
      <c r="L24" s="14" t="str">
        <f>VLOOKUP(A24,'Intervento-Costo'!A:C,3,0)</f>
        <v>In fase di valutazione</v>
      </c>
      <c r="O24" s="10"/>
      <c r="P24" s="15" t="str">
        <f>VLOOKUP(A24,'Intervento-Costo'!A:N,13,0)</f>
        <v>In fase di calcolo</v>
      </c>
    </row>
    <row r="25" spans="1:16" x14ac:dyDescent="0.25">
      <c r="A25" t="s">
        <v>68</v>
      </c>
      <c r="B25" t="s">
        <v>18</v>
      </c>
      <c r="C25" t="s">
        <v>24</v>
      </c>
      <c r="D25" t="s">
        <v>51</v>
      </c>
      <c r="E25" s="23" t="s">
        <v>67</v>
      </c>
      <c r="F25" s="31" t="s">
        <v>40</v>
      </c>
      <c r="G25" s="31"/>
      <c r="H25" s="31"/>
      <c r="I25" s="31"/>
      <c r="J25" s="31"/>
      <c r="K25" s="14" t="str">
        <f>VLOOKUP(A25,'Intervento-Costo'!A:C,2,0)</f>
        <v>1_2020</v>
      </c>
      <c r="L25" s="14" t="str">
        <f>VLOOKUP(A25,'Intervento-Costo'!A:C,3,0)</f>
        <v>In fase di valutazione</v>
      </c>
      <c r="O25" s="10"/>
      <c r="P25" s="15" t="str">
        <f>VLOOKUP(A25,'Intervento-Costo'!A:N,13,0)</f>
        <v>In fase di calcolo</v>
      </c>
    </row>
    <row r="26" spans="1:16" x14ac:dyDescent="0.25">
      <c r="A26" t="s">
        <v>70</v>
      </c>
      <c r="B26" t="s">
        <v>18</v>
      </c>
      <c r="C26" t="s">
        <v>19</v>
      </c>
      <c r="D26" s="23" t="s">
        <v>20</v>
      </c>
      <c r="E26" s="23" t="s">
        <v>69</v>
      </c>
      <c r="F26" s="31" t="s">
        <v>40</v>
      </c>
      <c r="G26" s="31"/>
      <c r="H26" s="31"/>
      <c r="I26" s="31"/>
      <c r="J26" s="31"/>
      <c r="K26" s="14" t="str">
        <f>VLOOKUP(A26,'Intervento-Costo'!A:C,2,0)</f>
        <v>1_2020</v>
      </c>
      <c r="L26" s="14" t="str">
        <f>VLOOKUP(A26,'Intervento-Costo'!A:C,3,0)</f>
        <v>In fase di valutazione</v>
      </c>
      <c r="O26" s="10"/>
      <c r="P26" s="15" t="str">
        <f>VLOOKUP(A26,'Intervento-Costo'!A:N,13,0)</f>
        <v>In fase di calcolo</v>
      </c>
    </row>
    <row r="27" spans="1:16" x14ac:dyDescent="0.25">
      <c r="A27" t="s">
        <v>71</v>
      </c>
      <c r="B27" t="s">
        <v>18</v>
      </c>
      <c r="C27" t="s">
        <v>19</v>
      </c>
      <c r="D27" t="s">
        <v>20</v>
      </c>
      <c r="E27" s="13" t="s">
        <v>21</v>
      </c>
      <c r="F27" s="31" t="s">
        <v>40</v>
      </c>
      <c r="G27" s="31"/>
      <c r="H27" s="31"/>
      <c r="I27" s="31"/>
      <c r="J27" s="31"/>
      <c r="K27" s="14" t="str">
        <f>VLOOKUP(A27,'Intervento-Costo'!A:C,2,0)</f>
        <v>1_2020</v>
      </c>
      <c r="L27" s="14" t="str">
        <f>VLOOKUP(A27,'Intervento-Costo'!A:C,3,0)</f>
        <v>In fase di valutazione</v>
      </c>
      <c r="O27" s="10"/>
      <c r="P27" s="15" t="str">
        <f>VLOOKUP(A27,'Intervento-Costo'!A:N,13,0)</f>
        <v>In fase di calcolo</v>
      </c>
    </row>
    <row r="28" spans="1:16" x14ac:dyDescent="0.25">
      <c r="A28" t="s">
        <v>72</v>
      </c>
      <c r="B28" t="s">
        <v>18</v>
      </c>
      <c r="C28" t="s">
        <v>19</v>
      </c>
      <c r="D28" t="s">
        <v>20</v>
      </c>
      <c r="E28" s="23" t="s">
        <v>25</v>
      </c>
      <c r="F28" s="31" t="s">
        <v>40</v>
      </c>
      <c r="G28" s="31"/>
      <c r="H28" s="31"/>
      <c r="I28" s="31"/>
      <c r="J28" s="31"/>
      <c r="K28" s="14" t="str">
        <f>VLOOKUP(A28,'Intervento-Costo'!A:C,2,0)</f>
        <v>1_2020</v>
      </c>
      <c r="L28" s="14" t="str">
        <f>VLOOKUP(A28,'Intervento-Costo'!A:C,3,0)</f>
        <v>In fase di valutazione</v>
      </c>
      <c r="O28" s="10"/>
      <c r="P28" s="15" t="str">
        <f>VLOOKUP(A28,'Intervento-Costo'!A:N,13,0)</f>
        <v>In fase di calcolo</v>
      </c>
    </row>
    <row r="29" spans="1:16" x14ac:dyDescent="0.25">
      <c r="A29" t="s">
        <v>124</v>
      </c>
      <c r="B29" t="s">
        <v>18</v>
      </c>
      <c r="C29" t="s">
        <v>19</v>
      </c>
      <c r="D29" s="23" t="s">
        <v>20</v>
      </c>
      <c r="E29" s="23" t="s">
        <v>33</v>
      </c>
      <c r="F29" s="31" t="s">
        <v>40</v>
      </c>
      <c r="G29" s="31"/>
      <c r="H29" s="31"/>
      <c r="I29" s="31"/>
      <c r="J29" s="31"/>
      <c r="K29" s="14" t="str">
        <f>VLOOKUP(A29,'Intervento-Costo'!A:C,2,0)</f>
        <v>1_2020</v>
      </c>
      <c r="L29" s="14" t="str">
        <f>VLOOKUP(A29,'Intervento-Costo'!A:C,3,0)</f>
        <v>In fase di valutazione</v>
      </c>
      <c r="O29" s="10"/>
      <c r="P29" s="15" t="str">
        <f>VLOOKUP(A29,'Intervento-Costo'!A:N,13,0)</f>
        <v>In fase di calcolo</v>
      </c>
    </row>
  </sheetData>
  <autoFilter ref="A4:P29"/>
  <mergeCells count="18">
    <mergeCell ref="F25:J25"/>
    <mergeCell ref="F26:J26"/>
    <mergeCell ref="F27:J27"/>
    <mergeCell ref="F28:J28"/>
    <mergeCell ref="F29:J29"/>
    <mergeCell ref="F24:J24"/>
    <mergeCell ref="F12:J12"/>
    <mergeCell ref="F13:J13"/>
    <mergeCell ref="F14:J14"/>
    <mergeCell ref="F15:J15"/>
    <mergeCell ref="F16:J16"/>
    <mergeCell ref="F17:J17"/>
    <mergeCell ref="F19:J19"/>
    <mergeCell ref="F20:J20"/>
    <mergeCell ref="F21:J21"/>
    <mergeCell ref="F22:J22"/>
    <mergeCell ref="F23:J23"/>
    <mergeCell ref="F18:J1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'T-stato di avanzamento'!$A$4:$A$7</xm:f>
          </x14:formula1>
          <xm:sqref>O5:O29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topLeftCell="A16" workbookViewId="0">
      <selection activeCell="C7" sqref="C7"/>
    </sheetView>
  </sheetViews>
  <sheetFormatPr defaultRowHeight="15" x14ac:dyDescent="0.25"/>
  <cols>
    <col min="1" max="1" width="16.7109375" customWidth="1"/>
    <col min="2" max="2" width="22.85546875" customWidth="1"/>
    <col min="3" max="3" width="123" customWidth="1"/>
    <col min="4" max="5" width="16.7109375" customWidth="1"/>
  </cols>
  <sheetData>
    <row r="1" spans="1:3" x14ac:dyDescent="0.25">
      <c r="A1" s="2" t="s">
        <v>0</v>
      </c>
      <c r="B1" s="2"/>
    </row>
    <row r="4" spans="1:3" s="1" customFormat="1" ht="60" x14ac:dyDescent="0.25">
      <c r="A4" s="1" t="s">
        <v>1</v>
      </c>
      <c r="B4" s="1" t="s">
        <v>73</v>
      </c>
      <c r="C4" s="1" t="s">
        <v>74</v>
      </c>
    </row>
    <row r="5" spans="1:3" ht="53.25" customHeight="1" x14ac:dyDescent="0.25">
      <c r="A5" s="18" t="s">
        <v>17</v>
      </c>
      <c r="B5">
        <v>2019</v>
      </c>
      <c r="C5" s="17" t="s">
        <v>75</v>
      </c>
    </row>
    <row r="6" spans="1:3" ht="42" customHeight="1" x14ac:dyDescent="0.25">
      <c r="A6" s="18" t="s">
        <v>23</v>
      </c>
      <c r="B6">
        <v>2019</v>
      </c>
      <c r="C6" s="17" t="s">
        <v>76</v>
      </c>
    </row>
    <row r="7" spans="1:3" ht="42" customHeight="1" x14ac:dyDescent="0.25">
      <c r="A7" s="18" t="s">
        <v>26</v>
      </c>
      <c r="B7">
        <v>2019</v>
      </c>
      <c r="C7" s="17" t="s">
        <v>77</v>
      </c>
    </row>
    <row r="8" spans="1:3" ht="47.25" customHeight="1" x14ac:dyDescent="0.25">
      <c r="A8" s="18" t="s">
        <v>28</v>
      </c>
      <c r="B8">
        <v>2019</v>
      </c>
      <c r="C8" s="17" t="s">
        <v>78</v>
      </c>
    </row>
    <row r="9" spans="1:3" ht="24" customHeight="1" x14ac:dyDescent="0.25">
      <c r="A9" s="18" t="s">
        <v>30</v>
      </c>
      <c r="B9">
        <v>2019</v>
      </c>
      <c r="C9" s="17" t="s">
        <v>79</v>
      </c>
    </row>
    <row r="10" spans="1:3" ht="33.75" customHeight="1" x14ac:dyDescent="0.25">
      <c r="A10" s="18" t="s">
        <v>32</v>
      </c>
      <c r="B10">
        <v>2019</v>
      </c>
      <c r="C10" s="17" t="s">
        <v>80</v>
      </c>
    </row>
    <row r="11" spans="1:3" ht="36" customHeight="1" x14ac:dyDescent="0.25">
      <c r="A11" s="18" t="s">
        <v>34</v>
      </c>
      <c r="B11">
        <v>2019</v>
      </c>
      <c r="C11" s="17" t="s">
        <v>81</v>
      </c>
    </row>
    <row r="12" spans="1:3" ht="45" x14ac:dyDescent="0.25">
      <c r="A12" s="18" t="s">
        <v>36</v>
      </c>
      <c r="B12">
        <v>2020</v>
      </c>
      <c r="C12" s="17" t="s">
        <v>82</v>
      </c>
    </row>
    <row r="13" spans="1:3" ht="30" x14ac:dyDescent="0.25">
      <c r="A13" s="18" t="s">
        <v>41</v>
      </c>
      <c r="B13">
        <v>2020</v>
      </c>
      <c r="C13" s="17" t="s">
        <v>83</v>
      </c>
    </row>
    <row r="14" spans="1:3" x14ac:dyDescent="0.25">
      <c r="A14" s="18" t="s">
        <v>43</v>
      </c>
      <c r="B14">
        <v>2020</v>
      </c>
      <c r="C14" s="17" t="s">
        <v>84</v>
      </c>
    </row>
    <row r="15" spans="1:3" x14ac:dyDescent="0.25">
      <c r="A15" s="18" t="s">
        <v>45</v>
      </c>
      <c r="B15">
        <v>2020</v>
      </c>
      <c r="C15" s="17" t="s">
        <v>85</v>
      </c>
    </row>
    <row r="16" spans="1:3" x14ac:dyDescent="0.25">
      <c r="A16" s="18" t="s">
        <v>47</v>
      </c>
      <c r="B16">
        <v>2020</v>
      </c>
      <c r="C16" s="17" t="s">
        <v>86</v>
      </c>
    </row>
    <row r="17" spans="1:3" ht="30" x14ac:dyDescent="0.25">
      <c r="A17" s="18" t="s">
        <v>49</v>
      </c>
      <c r="B17">
        <v>2020</v>
      </c>
      <c r="C17" s="17" t="s">
        <v>87</v>
      </c>
    </row>
    <row r="18" spans="1:3" x14ac:dyDescent="0.25">
      <c r="A18" s="18" t="s">
        <v>53</v>
      </c>
      <c r="B18">
        <v>2020</v>
      </c>
      <c r="C18" s="17" t="s">
        <v>123</v>
      </c>
    </row>
    <row r="19" spans="1:3" x14ac:dyDescent="0.25">
      <c r="A19" s="18" t="s">
        <v>55</v>
      </c>
      <c r="B19">
        <v>2020</v>
      </c>
      <c r="C19" s="17" t="s">
        <v>88</v>
      </c>
    </row>
    <row r="20" spans="1:3" x14ac:dyDescent="0.25">
      <c r="A20" s="18" t="s">
        <v>57</v>
      </c>
      <c r="B20">
        <v>2020</v>
      </c>
      <c r="C20" s="17" t="s">
        <v>89</v>
      </c>
    </row>
    <row r="21" spans="1:3" ht="28.5" customHeight="1" x14ac:dyDescent="0.25">
      <c r="A21" s="18" t="s">
        <v>60</v>
      </c>
      <c r="B21">
        <v>2020</v>
      </c>
      <c r="C21" s="17" t="s">
        <v>90</v>
      </c>
    </row>
    <row r="22" spans="1:3" x14ac:dyDescent="0.25">
      <c r="A22" s="18" t="s">
        <v>62</v>
      </c>
      <c r="B22">
        <v>2020</v>
      </c>
      <c r="C22" s="17" t="s">
        <v>91</v>
      </c>
    </row>
    <row r="23" spans="1:3" ht="30" x14ac:dyDescent="0.25">
      <c r="A23" s="18" t="s">
        <v>64</v>
      </c>
      <c r="B23">
        <v>2020</v>
      </c>
      <c r="C23" s="17" t="s">
        <v>92</v>
      </c>
    </row>
    <row r="24" spans="1:3" ht="30" x14ac:dyDescent="0.25">
      <c r="A24" s="18" t="s">
        <v>66</v>
      </c>
      <c r="B24">
        <v>2020</v>
      </c>
      <c r="C24" s="17" t="s">
        <v>93</v>
      </c>
    </row>
    <row r="25" spans="1:3" ht="30" x14ac:dyDescent="0.25">
      <c r="A25" s="18" t="s">
        <v>68</v>
      </c>
      <c r="B25">
        <v>2020</v>
      </c>
      <c r="C25" s="17" t="s">
        <v>94</v>
      </c>
    </row>
    <row r="26" spans="1:3" x14ac:dyDescent="0.25">
      <c r="A26" s="18" t="s">
        <v>70</v>
      </c>
      <c r="B26">
        <v>2020</v>
      </c>
      <c r="C26" s="17" t="s">
        <v>95</v>
      </c>
    </row>
    <row r="27" spans="1:3" x14ac:dyDescent="0.25">
      <c r="A27" s="18" t="s">
        <v>71</v>
      </c>
      <c r="B27">
        <v>2020</v>
      </c>
      <c r="C27" s="17" t="s">
        <v>96</v>
      </c>
    </row>
    <row r="28" spans="1:3" x14ac:dyDescent="0.25">
      <c r="A28" s="18" t="s">
        <v>72</v>
      </c>
      <c r="B28">
        <v>2020</v>
      </c>
      <c r="C28" s="17" t="s">
        <v>97</v>
      </c>
    </row>
    <row r="29" spans="1:3" x14ac:dyDescent="0.25">
      <c r="A29" s="18" t="s">
        <v>124</v>
      </c>
      <c r="B29">
        <v>2020</v>
      </c>
      <c r="C29" s="17" t="s">
        <v>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2"/>
  <sheetViews>
    <sheetView topLeftCell="E1" workbookViewId="0">
      <selection activeCell="F12" sqref="F12"/>
    </sheetView>
  </sheetViews>
  <sheetFormatPr defaultRowHeight="15" x14ac:dyDescent="0.25"/>
  <cols>
    <col min="1" max="1" width="21.5703125" customWidth="1"/>
    <col min="2" max="2" width="18.5703125" customWidth="1"/>
    <col min="3" max="3" width="26.7109375" customWidth="1"/>
    <col min="4" max="4" width="22.140625" customWidth="1"/>
    <col min="5" max="16" width="16.7109375" customWidth="1"/>
  </cols>
  <sheetData>
    <row r="1" spans="1:14" x14ac:dyDescent="0.25">
      <c r="A1" s="2" t="s">
        <v>0</v>
      </c>
      <c r="B1" s="2"/>
      <c r="C1" s="2"/>
      <c r="D1" s="2"/>
    </row>
    <row r="4" spans="1:14" x14ac:dyDescent="0.25">
      <c r="A4" s="4" t="s">
        <v>99</v>
      </c>
      <c r="B4" s="3">
        <v>0.04</v>
      </c>
    </row>
    <row r="6" spans="1:14" s="1" customFormat="1" ht="120" x14ac:dyDescent="0.25">
      <c r="A6" s="1" t="s">
        <v>1</v>
      </c>
      <c r="B6" s="9" t="s">
        <v>100</v>
      </c>
      <c r="C6" s="9" t="s">
        <v>101</v>
      </c>
      <c r="D6" s="27" t="s">
        <v>102</v>
      </c>
      <c r="E6" s="1" t="s">
        <v>103</v>
      </c>
      <c r="F6" s="1" t="s">
        <v>104</v>
      </c>
      <c r="G6" s="1" t="s">
        <v>105</v>
      </c>
      <c r="H6" s="1" t="s">
        <v>106</v>
      </c>
      <c r="I6" s="1" t="s">
        <v>107</v>
      </c>
      <c r="J6" s="1" t="s">
        <v>108</v>
      </c>
      <c r="K6" s="1" t="s">
        <v>109</v>
      </c>
      <c r="L6" s="1" t="s">
        <v>110</v>
      </c>
      <c r="M6" s="1" t="s">
        <v>111</v>
      </c>
      <c r="N6" s="8" t="s">
        <v>112</v>
      </c>
    </row>
    <row r="7" spans="1:14" x14ac:dyDescent="0.25">
      <c r="A7" t="s">
        <v>17</v>
      </c>
      <c r="B7" s="12" t="s">
        <v>113</v>
      </c>
      <c r="C7" s="12" t="s">
        <v>114</v>
      </c>
      <c r="D7" s="26"/>
      <c r="E7" s="7">
        <v>0</v>
      </c>
      <c r="F7" s="7">
        <v>224710.45</v>
      </c>
      <c r="G7" s="7">
        <v>825004.54</v>
      </c>
      <c r="H7" s="7">
        <v>165000</v>
      </c>
      <c r="I7" s="7">
        <v>0</v>
      </c>
      <c r="J7" s="7">
        <v>0</v>
      </c>
      <c r="K7" s="7">
        <v>0</v>
      </c>
      <c r="L7" s="7">
        <v>0</v>
      </c>
      <c r="M7" s="16">
        <f t="shared" ref="M7:M13" si="0">SUM(E7:L7)</f>
        <v>1214714.99</v>
      </c>
      <c r="N7" s="15">
        <f t="shared" ref="N7:N13" si="1">(NPV($B$4,F7:L7)+E7)*(1+$B$4)^2</f>
        <v>1217357.2541538463</v>
      </c>
    </row>
    <row r="8" spans="1:14" x14ac:dyDescent="0.25">
      <c r="A8" t="s">
        <v>23</v>
      </c>
      <c r="B8" s="12" t="s">
        <v>115</v>
      </c>
      <c r="C8" s="12" t="s">
        <v>114</v>
      </c>
      <c r="D8" s="26"/>
      <c r="E8" s="7">
        <v>0</v>
      </c>
      <c r="F8" s="7">
        <v>0</v>
      </c>
      <c r="G8" s="7">
        <v>25825.96</v>
      </c>
      <c r="H8" s="7">
        <v>570000</v>
      </c>
      <c r="I8" s="7">
        <v>0</v>
      </c>
      <c r="J8" s="7">
        <v>0</v>
      </c>
      <c r="K8" s="7">
        <v>0</v>
      </c>
      <c r="L8" s="7">
        <v>0</v>
      </c>
      <c r="M8" s="16">
        <f t="shared" si="0"/>
        <v>595825.96</v>
      </c>
      <c r="N8" s="15">
        <f t="shared" si="1"/>
        <v>573902.8830769232</v>
      </c>
    </row>
    <row r="9" spans="1:14" x14ac:dyDescent="0.25">
      <c r="A9" t="s">
        <v>26</v>
      </c>
      <c r="B9" s="12" t="s">
        <v>115</v>
      </c>
      <c r="C9" s="12" t="s">
        <v>114</v>
      </c>
      <c r="D9" s="26"/>
      <c r="E9" s="7">
        <v>0</v>
      </c>
      <c r="F9" s="7">
        <v>0</v>
      </c>
      <c r="G9" s="7">
        <v>251879</v>
      </c>
      <c r="H9" s="7">
        <v>130000</v>
      </c>
      <c r="I9" s="7">
        <v>0</v>
      </c>
      <c r="J9" s="7">
        <v>0</v>
      </c>
      <c r="K9" s="7">
        <v>0</v>
      </c>
      <c r="L9" s="7">
        <v>0</v>
      </c>
      <c r="M9" s="16">
        <f t="shared" si="0"/>
        <v>381879</v>
      </c>
      <c r="N9" s="15">
        <f t="shared" si="1"/>
        <v>376879</v>
      </c>
    </row>
    <row r="10" spans="1:14" x14ac:dyDescent="0.25">
      <c r="A10" t="s">
        <v>28</v>
      </c>
      <c r="B10" s="12" t="s">
        <v>116</v>
      </c>
      <c r="C10" s="12" t="s">
        <v>114</v>
      </c>
      <c r="D10" s="26"/>
      <c r="E10" s="7">
        <v>0</v>
      </c>
      <c r="F10" s="7">
        <v>86000</v>
      </c>
      <c r="G10" s="7">
        <v>17986</v>
      </c>
      <c r="H10" s="7">
        <v>95000</v>
      </c>
      <c r="I10" s="7">
        <v>255000</v>
      </c>
      <c r="J10" s="7">
        <v>0</v>
      </c>
      <c r="K10" s="7">
        <v>0</v>
      </c>
      <c r="L10" s="7">
        <v>0</v>
      </c>
      <c r="M10" s="16">
        <f t="shared" si="0"/>
        <v>453986</v>
      </c>
      <c r="N10" s="15">
        <f t="shared" si="1"/>
        <v>434533.98816568044</v>
      </c>
    </row>
    <row r="11" spans="1:14" x14ac:dyDescent="0.25">
      <c r="A11" t="s">
        <v>30</v>
      </c>
      <c r="B11" s="12" t="s">
        <v>117</v>
      </c>
      <c r="C11" s="12" t="s">
        <v>114</v>
      </c>
      <c r="D11" s="26"/>
      <c r="E11" s="7">
        <v>0</v>
      </c>
      <c r="F11" s="7">
        <v>30000</v>
      </c>
      <c r="G11" s="7">
        <v>60600</v>
      </c>
      <c r="H11" s="7">
        <v>160000</v>
      </c>
      <c r="I11" s="7">
        <v>0</v>
      </c>
      <c r="J11" s="7">
        <v>0</v>
      </c>
      <c r="K11" s="7">
        <v>0</v>
      </c>
      <c r="L11" s="7">
        <v>0</v>
      </c>
      <c r="M11" s="16">
        <f t="shared" si="0"/>
        <v>250600</v>
      </c>
      <c r="N11" s="15">
        <f t="shared" si="1"/>
        <v>245646.15384615384</v>
      </c>
    </row>
    <row r="12" spans="1:14" x14ac:dyDescent="0.25">
      <c r="A12" t="s">
        <v>32</v>
      </c>
      <c r="B12" s="12" t="s">
        <v>115</v>
      </c>
      <c r="C12" s="12" t="s">
        <v>118</v>
      </c>
      <c r="D12" s="26"/>
      <c r="E12" s="7">
        <v>0</v>
      </c>
      <c r="F12" s="7">
        <v>0</v>
      </c>
      <c r="G12" s="7">
        <v>26146</v>
      </c>
      <c r="H12" s="7">
        <v>340000</v>
      </c>
      <c r="I12" s="7">
        <v>80000</v>
      </c>
      <c r="J12" s="7">
        <v>0</v>
      </c>
      <c r="K12" s="7">
        <v>0</v>
      </c>
      <c r="L12" s="7">
        <v>0</v>
      </c>
      <c r="M12" s="16">
        <f t="shared" si="0"/>
        <v>446146</v>
      </c>
      <c r="N12" s="15">
        <f t="shared" si="1"/>
        <v>427033.57396449702</v>
      </c>
    </row>
    <row r="13" spans="1:14" x14ac:dyDescent="0.25">
      <c r="A13" t="s">
        <v>34</v>
      </c>
      <c r="B13" s="12" t="s">
        <v>115</v>
      </c>
      <c r="C13" s="12" t="s">
        <v>114</v>
      </c>
      <c r="D13" s="26"/>
      <c r="E13" s="7">
        <v>0</v>
      </c>
      <c r="F13" s="7">
        <v>0</v>
      </c>
      <c r="G13" s="7">
        <v>8888</v>
      </c>
      <c r="H13" s="7">
        <v>137000</v>
      </c>
      <c r="I13" s="7">
        <v>40000</v>
      </c>
      <c r="J13" s="7">
        <v>0</v>
      </c>
      <c r="K13" s="7">
        <v>0</v>
      </c>
      <c r="L13" s="7">
        <v>0</v>
      </c>
      <c r="M13" s="16">
        <f t="shared" si="0"/>
        <v>185888</v>
      </c>
      <c r="N13" s="15">
        <f t="shared" si="1"/>
        <v>177601.01775147932</v>
      </c>
    </row>
    <row r="14" spans="1:14" x14ac:dyDescent="0.25">
      <c r="A14" t="s">
        <v>36</v>
      </c>
      <c r="B14" s="12" t="s">
        <v>126</v>
      </c>
      <c r="C14" s="30" t="s">
        <v>119</v>
      </c>
      <c r="D14" s="26"/>
      <c r="E14" s="7">
        <v>0</v>
      </c>
      <c r="F14" s="7">
        <v>0</v>
      </c>
      <c r="G14" s="30" t="s">
        <v>40</v>
      </c>
      <c r="M14" s="30" t="s">
        <v>40</v>
      </c>
      <c r="N14" s="30" t="s">
        <v>40</v>
      </c>
    </row>
    <row r="15" spans="1:14" x14ac:dyDescent="0.25">
      <c r="A15" t="s">
        <v>41</v>
      </c>
      <c r="B15" s="12" t="s">
        <v>126</v>
      </c>
      <c r="C15" s="30" t="s">
        <v>119</v>
      </c>
      <c r="E15" s="7">
        <v>0</v>
      </c>
      <c r="F15" s="7">
        <v>0</v>
      </c>
      <c r="G15" s="30" t="s">
        <v>40</v>
      </c>
      <c r="M15" s="30" t="s">
        <v>40</v>
      </c>
      <c r="N15" s="30" t="s">
        <v>40</v>
      </c>
    </row>
    <row r="16" spans="1:14" x14ac:dyDescent="0.25">
      <c r="A16" t="s">
        <v>43</v>
      </c>
      <c r="B16" s="12" t="s">
        <v>126</v>
      </c>
      <c r="C16" s="30" t="s">
        <v>119</v>
      </c>
      <c r="E16" s="7">
        <v>0</v>
      </c>
      <c r="F16" s="7">
        <v>0</v>
      </c>
      <c r="G16" s="30" t="s">
        <v>40</v>
      </c>
      <c r="M16" s="30" t="s">
        <v>40</v>
      </c>
      <c r="N16" s="30" t="s">
        <v>40</v>
      </c>
    </row>
    <row r="17" spans="1:14" x14ac:dyDescent="0.25">
      <c r="A17" t="s">
        <v>45</v>
      </c>
      <c r="B17" s="12" t="s">
        <v>126</v>
      </c>
      <c r="C17" s="30" t="s">
        <v>119</v>
      </c>
      <c r="E17" s="7">
        <v>0</v>
      </c>
      <c r="F17" s="7">
        <v>0</v>
      </c>
      <c r="G17" s="30" t="s">
        <v>40</v>
      </c>
      <c r="M17" s="30" t="s">
        <v>40</v>
      </c>
      <c r="N17" s="30" t="s">
        <v>40</v>
      </c>
    </row>
    <row r="18" spans="1:14" x14ac:dyDescent="0.25">
      <c r="A18" t="s">
        <v>47</v>
      </c>
      <c r="B18" s="12" t="s">
        <v>126</v>
      </c>
      <c r="C18" s="30" t="s">
        <v>119</v>
      </c>
      <c r="E18" s="7">
        <v>0</v>
      </c>
      <c r="F18" s="7">
        <v>0</v>
      </c>
      <c r="G18" s="30" t="s">
        <v>40</v>
      </c>
      <c r="M18" s="30" t="s">
        <v>40</v>
      </c>
      <c r="N18" s="30" t="s">
        <v>40</v>
      </c>
    </row>
    <row r="19" spans="1:14" x14ac:dyDescent="0.25">
      <c r="A19" t="s">
        <v>49</v>
      </c>
      <c r="B19" s="12" t="s">
        <v>126</v>
      </c>
      <c r="C19" s="30" t="s">
        <v>119</v>
      </c>
      <c r="E19" s="7">
        <v>0</v>
      </c>
      <c r="F19" s="7">
        <v>0</v>
      </c>
      <c r="G19" s="30" t="s">
        <v>40</v>
      </c>
      <c r="M19" s="30" t="s">
        <v>40</v>
      </c>
      <c r="N19" s="30" t="s">
        <v>40</v>
      </c>
    </row>
    <row r="20" spans="1:14" x14ac:dyDescent="0.25">
      <c r="A20" t="s">
        <v>53</v>
      </c>
      <c r="B20" s="12" t="s">
        <v>126</v>
      </c>
      <c r="C20" s="30" t="s">
        <v>119</v>
      </c>
      <c r="E20" s="7">
        <v>0</v>
      </c>
      <c r="F20" s="7">
        <v>0</v>
      </c>
      <c r="G20" s="30" t="s">
        <v>40</v>
      </c>
      <c r="M20" s="30" t="s">
        <v>40</v>
      </c>
      <c r="N20" s="30" t="s">
        <v>40</v>
      </c>
    </row>
    <row r="21" spans="1:14" x14ac:dyDescent="0.25">
      <c r="A21" t="s">
        <v>55</v>
      </c>
      <c r="B21" s="12" t="s">
        <v>126</v>
      </c>
      <c r="C21" s="30" t="s">
        <v>119</v>
      </c>
      <c r="E21" s="7">
        <v>0</v>
      </c>
      <c r="F21" s="7">
        <v>0</v>
      </c>
      <c r="G21" s="30" t="s">
        <v>40</v>
      </c>
      <c r="M21" s="30" t="s">
        <v>40</v>
      </c>
      <c r="N21" s="30" t="s">
        <v>40</v>
      </c>
    </row>
    <row r="22" spans="1:14" x14ac:dyDescent="0.25">
      <c r="A22" t="s">
        <v>57</v>
      </c>
      <c r="B22" s="12" t="s">
        <v>126</v>
      </c>
      <c r="C22" s="30" t="s">
        <v>119</v>
      </c>
      <c r="E22" s="7">
        <v>0</v>
      </c>
      <c r="F22" s="7">
        <v>0</v>
      </c>
      <c r="G22" s="30" t="s">
        <v>40</v>
      </c>
      <c r="M22" s="30" t="s">
        <v>40</v>
      </c>
      <c r="N22" s="30" t="s">
        <v>40</v>
      </c>
    </row>
    <row r="23" spans="1:14" x14ac:dyDescent="0.25">
      <c r="A23" t="s">
        <v>60</v>
      </c>
      <c r="B23" s="12" t="s">
        <v>126</v>
      </c>
      <c r="C23" s="30" t="s">
        <v>119</v>
      </c>
      <c r="E23" s="7">
        <v>0</v>
      </c>
      <c r="F23" s="7">
        <v>0</v>
      </c>
      <c r="G23" s="30" t="s">
        <v>40</v>
      </c>
      <c r="M23" s="30" t="s">
        <v>40</v>
      </c>
      <c r="N23" s="30" t="s">
        <v>40</v>
      </c>
    </row>
    <row r="24" spans="1:14" x14ac:dyDescent="0.25">
      <c r="A24" t="s">
        <v>62</v>
      </c>
      <c r="B24" s="12" t="s">
        <v>126</v>
      </c>
      <c r="C24" s="30" t="s">
        <v>119</v>
      </c>
      <c r="E24" s="7">
        <v>0</v>
      </c>
      <c r="F24" s="7">
        <v>0</v>
      </c>
      <c r="G24" s="30" t="s">
        <v>40</v>
      </c>
      <c r="M24" s="30" t="s">
        <v>40</v>
      </c>
      <c r="N24" s="30" t="s">
        <v>40</v>
      </c>
    </row>
    <row r="25" spans="1:14" x14ac:dyDescent="0.25">
      <c r="A25" t="s">
        <v>64</v>
      </c>
      <c r="B25" s="12" t="s">
        <v>126</v>
      </c>
      <c r="C25" s="30" t="s">
        <v>119</v>
      </c>
      <c r="E25" s="7">
        <v>0</v>
      </c>
      <c r="F25" s="7">
        <v>0</v>
      </c>
      <c r="G25" s="30" t="s">
        <v>40</v>
      </c>
      <c r="M25" s="30" t="s">
        <v>40</v>
      </c>
      <c r="N25" s="30" t="s">
        <v>40</v>
      </c>
    </row>
    <row r="26" spans="1:14" x14ac:dyDescent="0.25">
      <c r="A26" t="s">
        <v>66</v>
      </c>
      <c r="B26" s="12" t="s">
        <v>126</v>
      </c>
      <c r="C26" s="30" t="s">
        <v>119</v>
      </c>
      <c r="E26" s="7">
        <v>0</v>
      </c>
      <c r="F26" s="7">
        <v>0</v>
      </c>
      <c r="G26" s="30" t="s">
        <v>40</v>
      </c>
      <c r="M26" s="30" t="s">
        <v>40</v>
      </c>
      <c r="N26" s="30" t="s">
        <v>40</v>
      </c>
    </row>
    <row r="27" spans="1:14" x14ac:dyDescent="0.25">
      <c r="A27" t="s">
        <v>68</v>
      </c>
      <c r="B27" s="12" t="s">
        <v>126</v>
      </c>
      <c r="C27" s="30" t="s">
        <v>119</v>
      </c>
      <c r="E27" s="7">
        <v>0</v>
      </c>
      <c r="F27" s="7">
        <v>0</v>
      </c>
      <c r="G27" s="30" t="s">
        <v>40</v>
      </c>
      <c r="M27" s="30" t="s">
        <v>40</v>
      </c>
      <c r="N27" s="30" t="s">
        <v>40</v>
      </c>
    </row>
    <row r="28" spans="1:14" x14ac:dyDescent="0.25">
      <c r="A28" t="s">
        <v>70</v>
      </c>
      <c r="B28" s="12" t="s">
        <v>126</v>
      </c>
      <c r="C28" s="30" t="s">
        <v>119</v>
      </c>
      <c r="E28" s="7">
        <v>0</v>
      </c>
      <c r="F28" s="7">
        <v>0</v>
      </c>
      <c r="G28" s="30" t="s">
        <v>40</v>
      </c>
      <c r="M28" s="30" t="s">
        <v>40</v>
      </c>
      <c r="N28" s="30" t="s">
        <v>40</v>
      </c>
    </row>
    <row r="29" spans="1:14" x14ac:dyDescent="0.25">
      <c r="A29" t="s">
        <v>71</v>
      </c>
      <c r="B29" s="12" t="s">
        <v>126</v>
      </c>
      <c r="C29" s="30" t="s">
        <v>119</v>
      </c>
      <c r="E29" s="7">
        <v>0</v>
      </c>
      <c r="F29" s="7">
        <v>0</v>
      </c>
      <c r="G29" s="30" t="s">
        <v>40</v>
      </c>
      <c r="M29" s="30" t="s">
        <v>40</v>
      </c>
      <c r="N29" s="30" t="s">
        <v>40</v>
      </c>
    </row>
    <row r="30" spans="1:14" x14ac:dyDescent="0.25">
      <c r="A30" t="s">
        <v>72</v>
      </c>
      <c r="B30" s="12" t="s">
        <v>126</v>
      </c>
      <c r="C30" s="30" t="s">
        <v>119</v>
      </c>
      <c r="E30" s="7">
        <v>0</v>
      </c>
      <c r="F30" s="7">
        <v>0</v>
      </c>
      <c r="G30" s="30" t="s">
        <v>40</v>
      </c>
      <c r="M30" s="30" t="s">
        <v>40</v>
      </c>
      <c r="N30" s="30" t="s">
        <v>40</v>
      </c>
    </row>
    <row r="31" spans="1:14" x14ac:dyDescent="0.25">
      <c r="A31" t="s">
        <v>124</v>
      </c>
      <c r="B31" s="12" t="s">
        <v>126</v>
      </c>
      <c r="C31" s="30" t="s">
        <v>119</v>
      </c>
      <c r="E31" s="7">
        <v>0</v>
      </c>
      <c r="F31" s="7">
        <v>0</v>
      </c>
      <c r="G31" s="30" t="s">
        <v>40</v>
      </c>
      <c r="M31" s="30" t="s">
        <v>40</v>
      </c>
      <c r="N31" s="30" t="s">
        <v>40</v>
      </c>
    </row>
    <row r="32" spans="1:14" x14ac:dyDescent="0.25">
      <c r="M32" s="30"/>
      <c r="N32" s="30"/>
    </row>
  </sheetData>
  <conditionalFormatting sqref="E7:F7 H7:L7">
    <cfRule type="cellIs" dxfId="23" priority="25" operator="equal">
      <formula>0</formula>
    </cfRule>
  </conditionalFormatting>
  <conditionalFormatting sqref="I8:L9">
    <cfRule type="cellIs" dxfId="22" priority="24" operator="equal">
      <formula>0</formula>
    </cfRule>
  </conditionalFormatting>
  <conditionalFormatting sqref="J10:L10">
    <cfRule type="cellIs" dxfId="21" priority="23" operator="equal">
      <formula>0</formula>
    </cfRule>
  </conditionalFormatting>
  <conditionalFormatting sqref="I11:L11">
    <cfRule type="cellIs" dxfId="20" priority="22" operator="equal">
      <formula>0</formula>
    </cfRule>
  </conditionalFormatting>
  <conditionalFormatting sqref="E8:E31">
    <cfRule type="cellIs" dxfId="19" priority="21" operator="equal">
      <formula>0</formula>
    </cfRule>
  </conditionalFormatting>
  <conditionalFormatting sqref="F8:F9">
    <cfRule type="cellIs" dxfId="18" priority="20" operator="equal">
      <formula>0</formula>
    </cfRule>
  </conditionalFormatting>
  <conditionalFormatting sqref="G9:G11 G13">
    <cfRule type="cellIs" dxfId="17" priority="18" operator="equal">
      <formula>0</formula>
    </cfRule>
  </conditionalFormatting>
  <conditionalFormatting sqref="H9:H11 H13">
    <cfRule type="cellIs" dxfId="16" priority="17" operator="equal">
      <formula>0</formula>
    </cfRule>
  </conditionalFormatting>
  <conditionalFormatting sqref="H8">
    <cfRule type="cellIs" dxfId="15" priority="16" operator="equal">
      <formula>0</formula>
    </cfRule>
  </conditionalFormatting>
  <conditionalFormatting sqref="F10">
    <cfRule type="cellIs" dxfId="14" priority="15" operator="equal">
      <formula>0</formula>
    </cfRule>
  </conditionalFormatting>
  <conditionalFormatting sqref="F11">
    <cfRule type="cellIs" dxfId="13" priority="14" operator="equal">
      <formula>0</formula>
    </cfRule>
  </conditionalFormatting>
  <conditionalFormatting sqref="I10">
    <cfRule type="cellIs" dxfId="12" priority="13" operator="equal">
      <formula>0</formula>
    </cfRule>
  </conditionalFormatting>
  <conditionalFormatting sqref="G12">
    <cfRule type="cellIs" dxfId="11" priority="12" operator="equal">
      <formula>0</formula>
    </cfRule>
  </conditionalFormatting>
  <conditionalFormatting sqref="H12">
    <cfRule type="cellIs" dxfId="10" priority="11" operator="equal">
      <formula>0</formula>
    </cfRule>
  </conditionalFormatting>
  <conditionalFormatting sqref="F12">
    <cfRule type="cellIs" dxfId="9" priority="10" operator="equal">
      <formula>0</formula>
    </cfRule>
  </conditionalFormatting>
  <conditionalFormatting sqref="I12">
    <cfRule type="cellIs" dxfId="8" priority="9" operator="equal">
      <formula>0</formula>
    </cfRule>
  </conditionalFormatting>
  <conditionalFormatting sqref="J12:K12">
    <cfRule type="cellIs" dxfId="7" priority="8" operator="equal">
      <formula>0</formula>
    </cfRule>
  </conditionalFormatting>
  <conditionalFormatting sqref="L12">
    <cfRule type="cellIs" dxfId="6" priority="7" operator="equal">
      <formula>0</formula>
    </cfRule>
  </conditionalFormatting>
  <conditionalFormatting sqref="F13:F31">
    <cfRule type="cellIs" dxfId="5" priority="6" operator="equal">
      <formula>0</formula>
    </cfRule>
  </conditionalFormatting>
  <conditionalFormatting sqref="I13">
    <cfRule type="cellIs" dxfId="4" priority="5" operator="equal">
      <formula>0</formula>
    </cfRule>
  </conditionalFormatting>
  <conditionalFormatting sqref="J13:K13">
    <cfRule type="cellIs" dxfId="3" priority="4" operator="equal">
      <formula>0</formula>
    </cfRule>
  </conditionalFormatting>
  <conditionalFormatting sqref="L13">
    <cfRule type="cellIs" dxfId="2" priority="3" operator="equal">
      <formula>0</formula>
    </cfRule>
  </conditionalFormatting>
  <conditionalFormatting sqref="G7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15" sqref="I15"/>
    </sheetView>
  </sheetViews>
  <sheetFormatPr defaultRowHeight="15" x14ac:dyDescent="0.25"/>
  <sheetData>
    <row r="1" spans="1:1" x14ac:dyDescent="0.25">
      <c r="A1" s="11" t="s">
        <v>0</v>
      </c>
    </row>
    <row r="2" spans="1:1" x14ac:dyDescent="0.25">
      <c r="A2" s="11"/>
    </row>
    <row r="3" spans="1:1" x14ac:dyDescent="0.25">
      <c r="A3" s="11" t="s">
        <v>15</v>
      </c>
    </row>
    <row r="4" spans="1:1" x14ac:dyDescent="0.25">
      <c r="A4" t="s">
        <v>120</v>
      </c>
    </row>
    <row r="5" spans="1:1" x14ac:dyDescent="0.25">
      <c r="A5" t="s">
        <v>22</v>
      </c>
    </row>
    <row r="6" spans="1:1" x14ac:dyDescent="0.25">
      <c r="A6" t="s">
        <v>121</v>
      </c>
    </row>
    <row r="7" spans="1:1" x14ac:dyDescent="0.25">
      <c r="A7" t="s">
        <v>122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419B1DC7AE6B42A079DA3D8A3D7E86" ma:contentTypeVersion="2" ma:contentTypeDescription="Creare un nuovo documento." ma:contentTypeScope="" ma:versionID="89b77289b3d07794bea6e7404a42c5ee">
  <xsd:schema xmlns:xsd="http://www.w3.org/2001/XMLSchema" xmlns:xs="http://www.w3.org/2001/XMLSchema" xmlns:p="http://schemas.microsoft.com/office/2006/metadata/properties" xmlns:ns2="f2db7ec2-9169-4e51-a525-1eff89be284e" targetNamespace="http://schemas.microsoft.com/office/2006/metadata/properties" ma:root="true" ma:fieldsID="5e281c03dad72f336499f7cf9af1b3a0" ns2:_="">
    <xsd:import namespace="f2db7ec2-9169-4e51-a525-1eff89be28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b7ec2-9169-4e51-a525-1eff89be28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53E6B9-2B2E-45A9-8078-527E80EAFB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E1038-9F5B-4DAD-9205-B3902AB31C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db7ec2-9169-4e51-a525-1eff89be2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C21606-5268-4973-8EA4-418907F66A2D}">
  <ds:schemaRefs>
    <ds:schemaRef ds:uri="f2db7ec2-9169-4e51-a525-1eff89be284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Intervento</vt:lpstr>
      <vt:lpstr>Intervento_note</vt:lpstr>
      <vt:lpstr>Intervento-Costo</vt:lpstr>
      <vt:lpstr>T-stato di avanzamento</vt:lpstr>
    </vt:vector>
  </TitlesOfParts>
  <Manager/>
  <Company>AEEG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Avola</dc:creator>
  <cp:keywords/>
  <dc:description/>
  <cp:lastModifiedBy>Marco Baldini</cp:lastModifiedBy>
  <cp:revision/>
  <dcterms:created xsi:type="dcterms:W3CDTF">2018-10-31T10:41:28Z</dcterms:created>
  <dcterms:modified xsi:type="dcterms:W3CDTF">2020-06-30T09:58:30Z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0x01010009419B1DC7AE6B42A079DA3D8A3D7E86</vt:lpwstr>
  </property>
</Properties>
</file>